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11955"/>
  </bookViews>
  <sheets>
    <sheet name="wykaz budynków" sheetId="1" r:id="rId1"/>
  </sheets>
  <calcPr calcId="125725"/>
</workbook>
</file>

<file path=xl/calcChain.xml><?xml version="1.0" encoding="utf-8"?>
<calcChain xmlns="http://schemas.openxmlformats.org/spreadsheetml/2006/main">
  <c r="H6" i="1"/>
  <c r="E6"/>
  <c r="C187"/>
  <c r="D187"/>
  <c r="F187"/>
  <c r="G187"/>
  <c r="H187"/>
  <c r="G204"/>
  <c r="D204"/>
  <c r="E203"/>
  <c r="E202"/>
  <c r="E201"/>
  <c r="E200"/>
  <c r="E199"/>
  <c r="E198"/>
  <c r="E197"/>
  <c r="E196"/>
  <c r="E194"/>
  <c r="E193"/>
  <c r="E204" s="1"/>
  <c r="I184"/>
  <c r="E184"/>
  <c r="I183"/>
  <c r="E183"/>
  <c r="I182"/>
  <c r="E182"/>
  <c r="I181"/>
  <c r="E181"/>
  <c r="I180"/>
  <c r="E180"/>
  <c r="I179"/>
  <c r="I187" s="1"/>
  <c r="E179"/>
  <c r="E187" s="1"/>
  <c r="F171"/>
  <c r="I170"/>
  <c r="E170"/>
  <c r="I169"/>
  <c r="E169"/>
  <c r="I168"/>
  <c r="E168"/>
  <c r="I167"/>
  <c r="E167"/>
  <c r="I166"/>
  <c r="E166"/>
  <c r="I165"/>
  <c r="E165"/>
  <c r="I164"/>
  <c r="E164"/>
  <c r="G163"/>
  <c r="I163" s="1"/>
  <c r="E163"/>
  <c r="I162"/>
  <c r="E162"/>
  <c r="I161"/>
  <c r="E161"/>
  <c r="I160"/>
  <c r="D160"/>
  <c r="E160" s="1"/>
  <c r="I159"/>
  <c r="E159"/>
  <c r="I158"/>
  <c r="E158"/>
  <c r="I157"/>
  <c r="E157"/>
  <c r="G156"/>
  <c r="I156" s="1"/>
  <c r="E156"/>
  <c r="G155"/>
  <c r="I155" s="1"/>
  <c r="E155"/>
  <c r="G154"/>
  <c r="I154" s="1"/>
  <c r="C154"/>
  <c r="E154" s="1"/>
  <c r="I153"/>
  <c r="C153"/>
  <c r="E153" s="1"/>
  <c r="I152"/>
  <c r="E152"/>
  <c r="G151"/>
  <c r="I151" s="1"/>
  <c r="E151"/>
  <c r="I150"/>
  <c r="E150"/>
  <c r="I149"/>
  <c r="E149"/>
  <c r="I148"/>
  <c r="E148"/>
  <c r="I147"/>
  <c r="E147"/>
  <c r="I146"/>
  <c r="E146"/>
  <c r="I145"/>
  <c r="E145"/>
  <c r="I144"/>
  <c r="C144"/>
  <c r="E144" s="1"/>
  <c r="I143"/>
  <c r="E143"/>
  <c r="I142"/>
  <c r="E142"/>
  <c r="I141"/>
  <c r="E141"/>
  <c r="I140"/>
  <c r="E140"/>
  <c r="I139"/>
  <c r="E139"/>
  <c r="I138"/>
  <c r="E138"/>
  <c r="I137"/>
  <c r="E137"/>
  <c r="I136"/>
  <c r="E136"/>
  <c r="I135"/>
  <c r="C135"/>
  <c r="E135" s="1"/>
  <c r="I134"/>
  <c r="E134"/>
  <c r="I133"/>
  <c r="C133"/>
  <c r="E133" s="1"/>
  <c r="I132"/>
  <c r="E132"/>
  <c r="I131"/>
  <c r="E131"/>
  <c r="I130"/>
  <c r="E130"/>
  <c r="I129"/>
  <c r="E129"/>
  <c r="I128"/>
  <c r="E128"/>
  <c r="I127"/>
  <c r="E127"/>
  <c r="I126"/>
  <c r="E126"/>
  <c r="I125"/>
  <c r="E125"/>
  <c r="I124"/>
  <c r="E124"/>
  <c r="I123"/>
  <c r="E123"/>
  <c r="I122"/>
  <c r="E122"/>
  <c r="I121"/>
  <c r="C121"/>
  <c r="E121" s="1"/>
  <c r="I120"/>
  <c r="E120"/>
  <c r="I119"/>
  <c r="E119"/>
  <c r="I118"/>
  <c r="E118"/>
  <c r="I117"/>
  <c r="E117"/>
  <c r="I116"/>
  <c r="E116"/>
  <c r="I115"/>
  <c r="E115"/>
  <c r="I114"/>
  <c r="E114"/>
  <c r="I113"/>
  <c r="E113"/>
  <c r="I112"/>
  <c r="E112"/>
  <c r="I111"/>
  <c r="E111"/>
  <c r="I110"/>
  <c r="E110"/>
  <c r="I109"/>
  <c r="E109"/>
  <c r="I108"/>
  <c r="E108"/>
  <c r="I107"/>
  <c r="E107"/>
  <c r="I106"/>
  <c r="E106"/>
  <c r="I105"/>
  <c r="E105"/>
  <c r="I104"/>
  <c r="E104"/>
  <c r="I103"/>
  <c r="E103"/>
  <c r="I102"/>
  <c r="E102"/>
  <c r="I101"/>
  <c r="E101"/>
  <c r="I100"/>
  <c r="E100"/>
  <c r="I99"/>
  <c r="E99"/>
  <c r="I98"/>
  <c r="E98"/>
  <c r="G97"/>
  <c r="I97" s="1"/>
  <c r="E97"/>
  <c r="I96"/>
  <c r="E96"/>
  <c r="I95"/>
  <c r="E95"/>
  <c r="I94"/>
  <c r="E94"/>
  <c r="I93"/>
  <c r="E93"/>
  <c r="I92"/>
  <c r="E92"/>
  <c r="I91"/>
  <c r="E91"/>
  <c r="I90"/>
  <c r="E90"/>
  <c r="I89"/>
  <c r="E89"/>
  <c r="I88"/>
  <c r="E88"/>
  <c r="I87"/>
  <c r="E87"/>
  <c r="I86"/>
  <c r="E86"/>
  <c r="I85"/>
  <c r="E85"/>
  <c r="I84"/>
  <c r="E84"/>
  <c r="I83"/>
  <c r="E83"/>
  <c r="I82"/>
  <c r="E82"/>
  <c r="I81"/>
  <c r="E81"/>
  <c r="I80"/>
  <c r="E80"/>
  <c r="G79"/>
  <c r="I79" s="1"/>
  <c r="E79"/>
  <c r="I78"/>
  <c r="C78"/>
  <c r="E78" s="1"/>
  <c r="I77"/>
  <c r="E77"/>
  <c r="I76"/>
  <c r="E76"/>
  <c r="I75"/>
  <c r="E75"/>
  <c r="I74"/>
  <c r="C74"/>
  <c r="E74" s="1"/>
  <c r="I73"/>
  <c r="E73"/>
  <c r="I72"/>
  <c r="E72"/>
  <c r="I71"/>
  <c r="D71"/>
  <c r="E71" s="1"/>
  <c r="I70"/>
  <c r="E70"/>
  <c r="G69"/>
  <c r="I69" s="1"/>
  <c r="E69"/>
  <c r="G68"/>
  <c r="I68" s="1"/>
  <c r="E68"/>
  <c r="I67"/>
  <c r="E67"/>
  <c r="I66"/>
  <c r="E66"/>
  <c r="I65"/>
  <c r="E65"/>
  <c r="H64"/>
  <c r="I64" s="1"/>
  <c r="D64"/>
  <c r="E64" s="1"/>
  <c r="I63"/>
  <c r="E63"/>
  <c r="G62"/>
  <c r="I62" s="1"/>
  <c r="E62"/>
  <c r="I61"/>
  <c r="E61"/>
  <c r="I60"/>
  <c r="E60"/>
  <c r="I59"/>
  <c r="E59"/>
  <c r="I58"/>
  <c r="E58"/>
  <c r="I57"/>
  <c r="E57"/>
  <c r="I56"/>
  <c r="E56"/>
  <c r="G55"/>
  <c r="I55" s="1"/>
  <c r="E55"/>
  <c r="I54"/>
  <c r="E54"/>
  <c r="H53"/>
  <c r="H171" s="1"/>
  <c r="G53"/>
  <c r="G171" s="1"/>
  <c r="D53"/>
  <c r="C53"/>
  <c r="C171" s="1"/>
  <c r="D171" l="1"/>
  <c r="E53"/>
  <c r="E171" s="1"/>
  <c r="I53"/>
  <c r="I171" s="1"/>
  <c r="F204"/>
</calcChain>
</file>

<file path=xl/sharedStrings.xml><?xml version="1.0" encoding="utf-8"?>
<sst xmlns="http://schemas.openxmlformats.org/spreadsheetml/2006/main" count="232" uniqueCount="195">
  <si>
    <t xml:space="preserve">  BUDYNKI W ADMINISTRACJI ZLECONEJ</t>
  </si>
  <si>
    <t>WG STANU NA DN. 31.08.2016 r.</t>
  </si>
  <si>
    <t>Lp.</t>
  </si>
  <si>
    <t>Adres</t>
  </si>
  <si>
    <r>
      <t>Powierzchnia użytkowa lokali [m</t>
    </r>
    <r>
      <rPr>
        <b/>
        <sz val="10"/>
        <rFont val="Arial"/>
        <family val="2"/>
        <charset val="238"/>
      </rPr>
      <t>²]</t>
    </r>
  </si>
  <si>
    <r>
      <t>Ogółem powierzchnia użytkowa lokali [m</t>
    </r>
    <r>
      <rPr>
        <b/>
        <sz val="10"/>
        <rFont val="Arial"/>
        <family val="2"/>
        <charset val="238"/>
      </rPr>
      <t>²</t>
    </r>
    <r>
      <rPr>
        <b/>
        <sz val="10"/>
        <rFont val="Times New Roman"/>
        <family val="1"/>
        <charset val="238"/>
      </rPr>
      <t>]</t>
    </r>
  </si>
  <si>
    <t>Liczba lokali</t>
  </si>
  <si>
    <t>Liczba lokali ogółem</t>
  </si>
  <si>
    <t>mieszkalnych</t>
  </si>
  <si>
    <t>użytkowych</t>
  </si>
  <si>
    <t>Ciasna 4a</t>
  </si>
  <si>
    <t>1 Maja 114</t>
  </si>
  <si>
    <t>1 Maja 116</t>
  </si>
  <si>
    <t>1 Maja 118</t>
  </si>
  <si>
    <t>1 Maja 18</t>
  </si>
  <si>
    <t>11 Listopada 30</t>
  </si>
  <si>
    <t>16 Stycznia 8</t>
  </si>
  <si>
    <t>Cehaka 17</t>
  </si>
  <si>
    <t>Dekerta 8/10</t>
  </si>
  <si>
    <t>Kościuszki 25</t>
  </si>
  <si>
    <t>Leszno 21</t>
  </si>
  <si>
    <t>Limanowskiego 8 /wykwaterowany/</t>
  </si>
  <si>
    <t>Łukasińskiego 24</t>
  </si>
  <si>
    <t>Mireckiego 42</t>
  </si>
  <si>
    <t>Mireckiego 99</t>
  </si>
  <si>
    <t>Mostowa 7</t>
  </si>
  <si>
    <t>Narutowicza 23 /a,b/</t>
  </si>
  <si>
    <t>Ossowskiego 12</t>
  </si>
  <si>
    <t>Sienkiewicza 11 fr.</t>
  </si>
  <si>
    <t>Sienkiewicza 11 of.</t>
  </si>
  <si>
    <t>Sienkiewicza 16</t>
  </si>
  <si>
    <t>Strzelecka 10  /wykwaterowany/</t>
  </si>
  <si>
    <t>Strzelecka 12</t>
  </si>
  <si>
    <t>Strzelecka 8</t>
  </si>
  <si>
    <t>Szopena 16</t>
  </si>
  <si>
    <t>Szopena 16 drew.</t>
  </si>
  <si>
    <t>Waryńskiego 46 of.</t>
  </si>
  <si>
    <t>Waryńskiego 46fr.</t>
  </si>
  <si>
    <t>Wysockiego 16</t>
  </si>
  <si>
    <t>Żabia 3fr.</t>
  </si>
  <si>
    <t>Żabia 3of.</t>
  </si>
  <si>
    <t>Ogółem</t>
  </si>
  <si>
    <t xml:space="preserve"> WYKAZ BUDYNKÓW STANOWIĄCYCH WŁASNOŚĆ LUB WSPÓŁWŁASNOŚĆ GMINY</t>
  </si>
  <si>
    <t xml:space="preserve">         I  BUDYNKI MIESZKALNE (BEZ WSPÓLNOT MIESZKANIOWYCH) ZAMIESZKAŁE</t>
  </si>
  <si>
    <t>Lp</t>
  </si>
  <si>
    <r>
      <t>Powierzchnia użytkowa                        [m</t>
    </r>
    <r>
      <rPr>
        <sz val="10"/>
        <rFont val="Arial"/>
        <charset val="238"/>
      </rPr>
      <t>²</t>
    </r>
    <r>
      <rPr>
        <sz val="10"/>
        <rFont val="Times New Roman"/>
        <family val="1"/>
        <charset val="238"/>
      </rPr>
      <t>]</t>
    </r>
  </si>
  <si>
    <r>
      <t>Razem powierzchnia użytkowa lokali                   [m</t>
    </r>
    <r>
      <rPr>
        <sz val="10"/>
        <rFont val="Arial"/>
        <charset val="238"/>
      </rPr>
      <t>²</t>
    </r>
    <r>
      <rPr>
        <sz val="10"/>
        <rFont val="Times New Roman"/>
        <family val="1"/>
        <charset val="238"/>
      </rPr>
      <t>]</t>
    </r>
  </si>
  <si>
    <t>Liczba budynków</t>
  </si>
  <si>
    <t xml:space="preserve">Liczba </t>
  </si>
  <si>
    <t>Razem liczba lokali</t>
  </si>
  <si>
    <t>lokale mieszkalne</t>
  </si>
  <si>
    <t>lokale użytkowe</t>
  </si>
  <si>
    <t>1 Maja 10</t>
  </si>
  <si>
    <t>1 Maja 24</t>
  </si>
  <si>
    <t>1 Maja 104 fr.</t>
  </si>
  <si>
    <t>1 Maja 104 of.</t>
  </si>
  <si>
    <t>1 Maja 31 fr.</t>
  </si>
  <si>
    <t>1 Maja 31 of.</t>
  </si>
  <si>
    <t>1 Maja 33A</t>
  </si>
  <si>
    <t>1 Maja 50</t>
  </si>
  <si>
    <t>1 Maja 52</t>
  </si>
  <si>
    <t xml:space="preserve">1 Maja 70 </t>
  </si>
  <si>
    <t>1 Maja 72</t>
  </si>
  <si>
    <t>1 Maja 74</t>
  </si>
  <si>
    <t>1 Maja 84 fr.</t>
  </si>
  <si>
    <t>1 Maja 84 of.</t>
  </si>
  <si>
    <t>1 Maja 84 C</t>
  </si>
  <si>
    <t>1 Maja 86</t>
  </si>
  <si>
    <t>1 Maja 94</t>
  </si>
  <si>
    <t>1 Maja 38 of.</t>
  </si>
  <si>
    <t>1 Maja 48</t>
  </si>
  <si>
    <t>11 Listopada 26</t>
  </si>
  <si>
    <t>11 Listopada 32</t>
  </si>
  <si>
    <t>Armii Krajowej 10</t>
  </si>
  <si>
    <t>Bankowa 5</t>
  </si>
  <si>
    <t>Cehaka 14</t>
  </si>
  <si>
    <t>Dekerta 18</t>
  </si>
  <si>
    <t>Dittricha  3</t>
  </si>
  <si>
    <t>Doczkała 22</t>
  </si>
  <si>
    <t>Farbiarska 1</t>
  </si>
  <si>
    <t>Farbiarska 8</t>
  </si>
  <si>
    <t>Izy Zielińskiej 4</t>
  </si>
  <si>
    <t>Jaktorowska 4</t>
  </si>
  <si>
    <t>Jasna 1</t>
  </si>
  <si>
    <t>Jasna 2</t>
  </si>
  <si>
    <t>Jasna 5</t>
  </si>
  <si>
    <t>Jasna 7</t>
  </si>
  <si>
    <t>Jasna 9b</t>
  </si>
  <si>
    <t>Kamienna 8</t>
  </si>
  <si>
    <t>Kamienna 9</t>
  </si>
  <si>
    <t>Kanałowa 2</t>
  </si>
  <si>
    <t>Kanałowa 4</t>
  </si>
  <si>
    <t>Kilińskiego 11</t>
  </si>
  <si>
    <t>Kilińskiego 20 fr.</t>
  </si>
  <si>
    <t>Kilińskiego 22</t>
  </si>
  <si>
    <t>Kilińskiego 39</t>
  </si>
  <si>
    <t>Kilińskiego 42</t>
  </si>
  <si>
    <t>Kilińskiego 44</t>
  </si>
  <si>
    <t>Kilińskiego 48</t>
  </si>
  <si>
    <t>Leg.Polskich 17</t>
  </si>
  <si>
    <t>Leg.Polskich 20</t>
  </si>
  <si>
    <t>Leg.Polskich 25</t>
  </si>
  <si>
    <t>Leg.Polskich 27fr.</t>
  </si>
  <si>
    <t>Leg.Polskich 27of.</t>
  </si>
  <si>
    <t>Leg.Polskich 29</t>
  </si>
  <si>
    <t>Leg.Polskich 55</t>
  </si>
  <si>
    <t>Leszno 23</t>
  </si>
  <si>
    <t>Leszno 25</t>
  </si>
  <si>
    <t>Leszno 42</t>
  </si>
  <si>
    <t>Leszno 44</t>
  </si>
  <si>
    <t>Leszno 46</t>
  </si>
  <si>
    <t>Leszno 48</t>
  </si>
  <si>
    <t>Leszno 50</t>
  </si>
  <si>
    <t>Leszno 52</t>
  </si>
  <si>
    <t>Limanowskiego 15</t>
  </si>
  <si>
    <t>Limanowskiego 18</t>
  </si>
  <si>
    <t>Limanowskiego 25</t>
  </si>
  <si>
    <t>Limanowskiego 27</t>
  </si>
  <si>
    <t>Łukasińskiego 19</t>
  </si>
  <si>
    <t>Mickiewicza 17</t>
  </si>
  <si>
    <t>Mickiewicza 19 a</t>
  </si>
  <si>
    <t>Mickiewicza 19b</t>
  </si>
  <si>
    <t>Mielczarskiego 5</t>
  </si>
  <si>
    <t>Mielczarskiego 7</t>
  </si>
  <si>
    <t>Mielczarskiego 9</t>
  </si>
  <si>
    <t>Miodowa 10 fr.</t>
  </si>
  <si>
    <t>Miodowa 10 of.</t>
  </si>
  <si>
    <t>Mireckiego 3</t>
  </si>
  <si>
    <t>Mireckiego 53</t>
  </si>
  <si>
    <t>Młyńska 4a</t>
  </si>
  <si>
    <t>Moniuszki 27</t>
  </si>
  <si>
    <t>Narutowicza 21</t>
  </si>
  <si>
    <t>Narutowicza 42</t>
  </si>
  <si>
    <t>Okrzei 47 fr.</t>
  </si>
  <si>
    <t>Okrzei 5</t>
  </si>
  <si>
    <t>Orlika 64</t>
  </si>
  <si>
    <t>Piękna 25</t>
  </si>
  <si>
    <t>POW 4 of.</t>
  </si>
  <si>
    <t>PR.Wyszyńskiego 12</t>
  </si>
  <si>
    <t>Sienkiewicza 2</t>
  </si>
  <si>
    <t>Sienkiewicza 2 of.</t>
  </si>
  <si>
    <t>Sienkiewicza 10 /2-kond./</t>
  </si>
  <si>
    <t>Sienkiewicza 10 /3-kond/</t>
  </si>
  <si>
    <t>Słowackiego 18</t>
  </si>
  <si>
    <t>Słowackiego 12</t>
  </si>
  <si>
    <t>Słowackiego 12of.</t>
  </si>
  <si>
    <t>Spokojna 28</t>
  </si>
  <si>
    <t>Spokojna 32</t>
  </si>
  <si>
    <t>Szopena 13fr</t>
  </si>
  <si>
    <t>Szopena 15 of</t>
  </si>
  <si>
    <t>Szopena 17</t>
  </si>
  <si>
    <t>Szopena 2</t>
  </si>
  <si>
    <t>Szopena 8</t>
  </si>
  <si>
    <t>Szulmana 20</t>
  </si>
  <si>
    <t>Waryńskiego 25</t>
  </si>
  <si>
    <t>Waryńskiego 26</t>
  </si>
  <si>
    <t>Waryńskiego 38</t>
  </si>
  <si>
    <t>Waryńskiego 48 fr.</t>
  </si>
  <si>
    <t>Waryńskiego 48 of.</t>
  </si>
  <si>
    <t>Waryńskiego 50</t>
  </si>
  <si>
    <t>Waryńskiego 44</t>
  </si>
  <si>
    <t>Wysockiego 22</t>
  </si>
  <si>
    <t>Wysockiego 34</t>
  </si>
  <si>
    <t>Wysockiego 4</t>
  </si>
  <si>
    <t>Wyspiańskiego 5 fr.</t>
  </si>
  <si>
    <t>Wyspiańskiego 5 of.</t>
  </si>
  <si>
    <t>Żeromskiego 3</t>
  </si>
  <si>
    <t>Żeromskiego 8</t>
  </si>
  <si>
    <t xml:space="preserve">II BUDYNKI MIESZKALNE ( BEZ WSPÓLNOT MIESZKANIOWYCH) WYKWATEROWANE </t>
  </si>
  <si>
    <t>1 Maja 66</t>
  </si>
  <si>
    <t>Ciasna 4 m 4</t>
  </si>
  <si>
    <t>Kilińskiego 20 of.</t>
  </si>
  <si>
    <t>Opolska 4</t>
  </si>
  <si>
    <t>Szopena 13of</t>
  </si>
  <si>
    <t>Szopena 15fr.</t>
  </si>
  <si>
    <t>1 Maja 22</t>
  </si>
  <si>
    <t xml:space="preserve">                 -</t>
  </si>
  <si>
    <t>OGÓŁEM</t>
  </si>
  <si>
    <t>III   BUDYNKI UŻYTKOWE WOLNOSTOJĄCE</t>
  </si>
  <si>
    <t>Liczba lokali użytkowych</t>
  </si>
  <si>
    <t xml:space="preserve">1 Maja 20 </t>
  </si>
  <si>
    <t>Ar. Krajowej 3</t>
  </si>
  <si>
    <t>Izy Zielińskiej 26</t>
  </si>
  <si>
    <t>Jana Pawła II 2</t>
  </si>
  <si>
    <t>Limanowkiego 44</t>
  </si>
  <si>
    <t>Mielczarskiego 14</t>
  </si>
  <si>
    <t>Nietrzebki 2</t>
  </si>
  <si>
    <t>Piaskowa 21/23</t>
  </si>
  <si>
    <t>Sienkiewicza 6</t>
  </si>
  <si>
    <t>Wysockiego 22 - do kapitalnego remontu</t>
  </si>
  <si>
    <t>RAZEM</t>
  </si>
  <si>
    <t>Mielczarskiego 13 A i B</t>
  </si>
  <si>
    <t>KRÓTKA 52  front + oficyna</t>
  </si>
  <si>
    <t>Krótka 52</t>
  </si>
  <si>
    <t>załącznik nr 5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</si>
</sst>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indent="1"/>
    </xf>
    <xf numFmtId="43" fontId="3" fillId="0" borderId="1" xfId="2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3" fontId="4" fillId="0" borderId="2" xfId="2" applyFont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left" vertical="center" indent="1"/>
    </xf>
    <xf numFmtId="43" fontId="3" fillId="0" borderId="4" xfId="2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43" fontId="3" fillId="0" borderId="0" xfId="2" applyFont="1" applyBorder="1" applyAlignment="1">
      <alignment horizontal="center"/>
    </xf>
    <xf numFmtId="0" fontId="3" fillId="0" borderId="0" xfId="1" applyFont="1" applyBorder="1" applyAlignment="1">
      <alignment horizontal="left" vertical="center" indent="1"/>
    </xf>
    <xf numFmtId="164" fontId="4" fillId="0" borderId="2" xfId="2" applyNumberFormat="1" applyFont="1" applyBorder="1"/>
    <xf numFmtId="0" fontId="3" fillId="0" borderId="1" xfId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/>
    <xf numFmtId="43" fontId="3" fillId="0" borderId="18" xfId="2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1" xfId="0" applyFont="1" applyBorder="1"/>
    <xf numFmtId="43" fontId="3" fillId="0" borderId="1" xfId="2" applyFont="1" applyBorder="1"/>
    <xf numFmtId="0" fontId="3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1" xfId="0" applyFont="1" applyFill="1" applyBorder="1"/>
    <xf numFmtId="43" fontId="3" fillId="2" borderId="1" xfId="2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2" applyFont="1" applyFill="1" applyBorder="1"/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2" applyNumberFormat="1" applyFont="1" applyBorder="1" applyAlignment="1">
      <alignment horizontal="center"/>
    </xf>
    <xf numFmtId="43" fontId="3" fillId="0" borderId="1" xfId="2" applyFont="1" applyBorder="1" applyAlignment="1">
      <alignment horizontal="right"/>
    </xf>
    <xf numFmtId="0" fontId="3" fillId="0" borderId="1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/>
    <xf numFmtId="43" fontId="3" fillId="0" borderId="26" xfId="2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43" fontId="3" fillId="0" borderId="4" xfId="2" applyFont="1" applyBorder="1"/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43" fontId="3" fillId="0" borderId="7" xfId="2" applyFont="1" applyBorder="1"/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0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3" fontId="4" fillId="0" borderId="29" xfId="2" applyFont="1" applyBorder="1"/>
    <xf numFmtId="164" fontId="4" fillId="0" borderId="29" xfId="2" applyNumberFormat="1" applyFont="1" applyBorder="1"/>
    <xf numFmtId="164" fontId="4" fillId="0" borderId="28" xfId="2" applyNumberFormat="1" applyFont="1" applyBorder="1"/>
    <xf numFmtId="0" fontId="3" fillId="0" borderId="27" xfId="0" applyFont="1" applyFill="1" applyBorder="1" applyAlignment="1">
      <alignment horizontal="center"/>
    </xf>
    <xf numFmtId="0" fontId="7" fillId="0" borderId="0" xfId="0" applyFont="1"/>
    <xf numFmtId="0" fontId="3" fillId="0" borderId="2" xfId="1" applyFont="1" applyBorder="1" applyAlignment="1">
      <alignment horizontal="left" vertical="center" indent="1"/>
    </xf>
    <xf numFmtId="0" fontId="3" fillId="0" borderId="23" xfId="1" applyFont="1" applyBorder="1" applyAlignment="1">
      <alignment horizontal="center" vertical="center" wrapText="1"/>
    </xf>
    <xf numFmtId="43" fontId="3" fillId="0" borderId="2" xfId="2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>
      <selection activeCell="A216" sqref="A216"/>
    </sheetView>
  </sheetViews>
  <sheetFormatPr defaultRowHeight="14.25"/>
  <cols>
    <col min="1" max="1" width="4.375" customWidth="1"/>
    <col min="2" max="2" width="17.625" customWidth="1"/>
    <col min="3" max="3" width="10.625" customWidth="1"/>
    <col min="4" max="4" width="10.125" customWidth="1"/>
    <col min="5" max="5" width="10.75" customWidth="1"/>
    <col min="6" max="6" width="8.25" customWidth="1"/>
    <col min="7" max="7" width="7.25" customWidth="1"/>
    <col min="8" max="8" width="6" customWidth="1"/>
    <col min="9" max="9" width="5.75" customWidth="1"/>
  </cols>
  <sheetData>
    <row r="1" spans="1:8">
      <c r="E1" t="s">
        <v>194</v>
      </c>
    </row>
    <row r="2" spans="1:8" ht="15">
      <c r="B2" s="82" t="s">
        <v>192</v>
      </c>
    </row>
    <row r="3" spans="1:8" ht="15.75" thickBot="1">
      <c r="B3" s="82"/>
    </row>
    <row r="4" spans="1:8">
      <c r="A4" s="96" t="s">
        <v>2</v>
      </c>
      <c r="B4" s="94" t="s">
        <v>3</v>
      </c>
      <c r="C4" s="93" t="s">
        <v>4</v>
      </c>
      <c r="D4" s="93"/>
      <c r="E4" s="94" t="s">
        <v>5</v>
      </c>
      <c r="F4" s="93" t="s">
        <v>6</v>
      </c>
      <c r="G4" s="93"/>
      <c r="H4" s="98" t="s">
        <v>7</v>
      </c>
    </row>
    <row r="5" spans="1:8" ht="39.75" customHeight="1" thickBot="1">
      <c r="A5" s="97"/>
      <c r="B5" s="95"/>
      <c r="C5" s="11" t="s">
        <v>8</v>
      </c>
      <c r="D5" s="12" t="s">
        <v>9</v>
      </c>
      <c r="E5" s="95"/>
      <c r="F5" s="11" t="s">
        <v>8</v>
      </c>
      <c r="G5" s="12" t="s">
        <v>9</v>
      </c>
      <c r="H5" s="99"/>
    </row>
    <row r="6" spans="1:8" ht="26.25" customHeight="1" thickBot="1">
      <c r="A6" s="88">
        <v>1</v>
      </c>
      <c r="B6" s="83" t="s">
        <v>193</v>
      </c>
      <c r="C6" s="85">
        <v>450.1</v>
      </c>
      <c r="D6" s="85">
        <v>18.5</v>
      </c>
      <c r="E6" s="85">
        <f>D6+C6</f>
        <v>468.6</v>
      </c>
      <c r="F6" s="86">
        <v>12</v>
      </c>
      <c r="G6" s="87">
        <v>1</v>
      </c>
      <c r="H6" s="84">
        <f>G6+F6</f>
        <v>13</v>
      </c>
    </row>
    <row r="7" spans="1:8">
      <c r="A7" s="4"/>
      <c r="B7" s="17"/>
      <c r="C7" s="16"/>
      <c r="D7" s="16"/>
      <c r="E7" s="16"/>
      <c r="F7" s="4"/>
      <c r="G7" s="16"/>
      <c r="H7" s="1"/>
    </row>
    <row r="8" spans="1:8">
      <c r="A8" s="4"/>
      <c r="B8" s="17"/>
      <c r="C8" s="16"/>
      <c r="D8" s="16"/>
      <c r="E8" s="16"/>
      <c r="F8" s="4"/>
      <c r="G8" s="16"/>
      <c r="H8" s="1"/>
    </row>
    <row r="9" spans="1:8">
      <c r="A9" s="4"/>
      <c r="B9" s="17"/>
      <c r="C9" s="16"/>
      <c r="D9" s="16"/>
      <c r="E9" s="16"/>
      <c r="F9" s="4"/>
      <c r="G9" s="16"/>
      <c r="H9" s="1"/>
    </row>
    <row r="10" spans="1:8">
      <c r="A10" s="89" t="s">
        <v>0</v>
      </c>
      <c r="B10" s="89"/>
      <c r="C10" s="89"/>
      <c r="D10" s="89"/>
      <c r="E10" s="89"/>
      <c r="F10" s="89"/>
      <c r="G10" s="89"/>
      <c r="H10" s="89"/>
    </row>
    <row r="11" spans="1:8" ht="15" thickBot="1">
      <c r="A11" s="90" t="s">
        <v>1</v>
      </c>
      <c r="B11" s="90"/>
      <c r="C11" s="90"/>
      <c r="D11" s="90"/>
      <c r="E11" s="90"/>
      <c r="F11" s="90"/>
      <c r="G11" s="90"/>
      <c r="H11" s="90"/>
    </row>
    <row r="12" spans="1:8">
      <c r="A12" s="96" t="s">
        <v>2</v>
      </c>
      <c r="B12" s="94" t="s">
        <v>3</v>
      </c>
      <c r="C12" s="93" t="s">
        <v>4</v>
      </c>
      <c r="D12" s="93"/>
      <c r="E12" s="94" t="s">
        <v>5</v>
      </c>
      <c r="F12" s="93" t="s">
        <v>6</v>
      </c>
      <c r="G12" s="93"/>
      <c r="H12" s="98" t="s">
        <v>7</v>
      </c>
    </row>
    <row r="13" spans="1:8" ht="26.25" thickBot="1">
      <c r="A13" s="97"/>
      <c r="B13" s="95"/>
      <c r="C13" s="11" t="s">
        <v>8</v>
      </c>
      <c r="D13" s="12" t="s">
        <v>9</v>
      </c>
      <c r="E13" s="95"/>
      <c r="F13" s="11" t="s">
        <v>8</v>
      </c>
      <c r="G13" s="12" t="s">
        <v>9</v>
      </c>
      <c r="H13" s="99"/>
    </row>
    <row r="14" spans="1:8">
      <c r="A14" s="6">
        <v>1</v>
      </c>
      <c r="B14" s="7" t="s">
        <v>10</v>
      </c>
      <c r="C14" s="8">
        <v>211.8</v>
      </c>
      <c r="D14" s="8">
        <v>0</v>
      </c>
      <c r="E14" s="8">
        <v>211.8</v>
      </c>
      <c r="F14" s="14">
        <v>7</v>
      </c>
      <c r="G14" s="8">
        <v>0</v>
      </c>
      <c r="H14" s="15">
        <v>7</v>
      </c>
    </row>
    <row r="15" spans="1:8">
      <c r="A15" s="9">
        <v>2</v>
      </c>
      <c r="B15" s="2" t="s">
        <v>11</v>
      </c>
      <c r="C15" s="3">
        <v>172.6</v>
      </c>
      <c r="D15" s="3">
        <v>0</v>
      </c>
      <c r="E15" s="3">
        <v>172.6</v>
      </c>
      <c r="F15" s="19">
        <v>4</v>
      </c>
      <c r="G15" s="3">
        <v>0</v>
      </c>
      <c r="H15" s="10">
        <v>4</v>
      </c>
    </row>
    <row r="16" spans="1:8">
      <c r="A16" s="9">
        <v>3</v>
      </c>
      <c r="B16" s="2" t="s">
        <v>12</v>
      </c>
      <c r="C16" s="3">
        <v>176.8</v>
      </c>
      <c r="D16" s="3">
        <v>39.1</v>
      </c>
      <c r="E16" s="3">
        <v>215.9</v>
      </c>
      <c r="F16" s="13">
        <v>5</v>
      </c>
      <c r="G16" s="13">
        <v>1</v>
      </c>
      <c r="H16" s="10">
        <v>6</v>
      </c>
    </row>
    <row r="17" spans="1:8">
      <c r="A17" s="9">
        <v>4</v>
      </c>
      <c r="B17" s="2" t="s">
        <v>13</v>
      </c>
      <c r="C17" s="3">
        <v>186.62</v>
      </c>
      <c r="D17" s="3">
        <v>0</v>
      </c>
      <c r="E17" s="3">
        <v>186.62</v>
      </c>
      <c r="F17" s="13">
        <v>6</v>
      </c>
      <c r="G17" s="3">
        <v>0</v>
      </c>
      <c r="H17" s="10">
        <v>6</v>
      </c>
    </row>
    <row r="18" spans="1:8">
      <c r="A18" s="9">
        <v>5</v>
      </c>
      <c r="B18" s="2" t="s">
        <v>14</v>
      </c>
      <c r="C18" s="3">
        <v>137.63999999999999</v>
      </c>
      <c r="D18" s="3">
        <v>55.26</v>
      </c>
      <c r="E18" s="3">
        <v>192.89999999999998</v>
      </c>
      <c r="F18" s="13">
        <v>4</v>
      </c>
      <c r="G18" s="13">
        <v>1</v>
      </c>
      <c r="H18" s="10">
        <v>5</v>
      </c>
    </row>
    <row r="19" spans="1:8">
      <c r="A19" s="9">
        <v>6</v>
      </c>
      <c r="B19" s="2" t="s">
        <v>15</v>
      </c>
      <c r="C19" s="3">
        <v>275.89999999999998</v>
      </c>
      <c r="D19" s="3">
        <v>0</v>
      </c>
      <c r="E19" s="3">
        <v>275.89999999999998</v>
      </c>
      <c r="F19" s="13">
        <v>8</v>
      </c>
      <c r="G19" s="3">
        <v>0</v>
      </c>
      <c r="H19" s="10">
        <v>8</v>
      </c>
    </row>
    <row r="20" spans="1:8">
      <c r="A20" s="9">
        <v>7</v>
      </c>
      <c r="B20" s="2" t="s">
        <v>16</v>
      </c>
      <c r="C20" s="3">
        <v>808.15</v>
      </c>
      <c r="D20" s="3">
        <v>0</v>
      </c>
      <c r="E20" s="3">
        <v>808.15</v>
      </c>
      <c r="F20" s="19">
        <v>30</v>
      </c>
      <c r="G20" s="3">
        <v>0</v>
      </c>
      <c r="H20" s="10">
        <v>30</v>
      </c>
    </row>
    <row r="21" spans="1:8">
      <c r="A21" s="9">
        <v>8</v>
      </c>
      <c r="B21" s="2" t="s">
        <v>17</v>
      </c>
      <c r="C21" s="3">
        <v>220.69</v>
      </c>
      <c r="D21" s="3">
        <v>0</v>
      </c>
      <c r="E21" s="3">
        <v>220.69</v>
      </c>
      <c r="F21" s="13">
        <v>7</v>
      </c>
      <c r="G21" s="3">
        <v>0</v>
      </c>
      <c r="H21" s="10">
        <v>7</v>
      </c>
    </row>
    <row r="22" spans="1:8">
      <c r="A22" s="9">
        <v>9</v>
      </c>
      <c r="B22" s="2" t="s">
        <v>18</v>
      </c>
      <c r="C22" s="3">
        <v>719.73</v>
      </c>
      <c r="D22" s="3">
        <v>0</v>
      </c>
      <c r="E22" s="3">
        <v>719.73</v>
      </c>
      <c r="F22" s="13">
        <v>24</v>
      </c>
      <c r="G22" s="3">
        <v>0</v>
      </c>
      <c r="H22" s="10">
        <v>24</v>
      </c>
    </row>
    <row r="23" spans="1:8">
      <c r="A23" s="9">
        <v>10</v>
      </c>
      <c r="B23" s="2" t="s">
        <v>19</v>
      </c>
      <c r="C23" s="3">
        <v>444.35</v>
      </c>
      <c r="D23" s="3">
        <v>0</v>
      </c>
      <c r="E23" s="3">
        <v>444.35</v>
      </c>
      <c r="F23" s="13">
        <v>16</v>
      </c>
      <c r="G23" s="3">
        <v>0</v>
      </c>
      <c r="H23" s="10">
        <v>16</v>
      </c>
    </row>
    <row r="24" spans="1:8">
      <c r="A24" s="9">
        <v>11</v>
      </c>
      <c r="B24" s="2" t="s">
        <v>20</v>
      </c>
      <c r="C24" s="3">
        <v>337</v>
      </c>
      <c r="D24" s="3">
        <v>0</v>
      </c>
      <c r="E24" s="3">
        <v>337</v>
      </c>
      <c r="F24" s="13">
        <v>13</v>
      </c>
      <c r="G24" s="3">
        <v>0</v>
      </c>
      <c r="H24" s="10">
        <v>13</v>
      </c>
    </row>
    <row r="25" spans="1:8">
      <c r="A25" s="9">
        <v>12</v>
      </c>
      <c r="B25" s="2" t="s">
        <v>21</v>
      </c>
      <c r="C25" s="3">
        <v>138.99</v>
      </c>
      <c r="D25" s="3">
        <v>0</v>
      </c>
      <c r="E25" s="3">
        <v>138.99</v>
      </c>
      <c r="F25" s="13">
        <v>5</v>
      </c>
      <c r="G25" s="3">
        <v>0</v>
      </c>
      <c r="H25" s="10">
        <v>5</v>
      </c>
    </row>
    <row r="26" spans="1:8">
      <c r="A26" s="9">
        <v>13</v>
      </c>
      <c r="B26" s="2" t="s">
        <v>22</v>
      </c>
      <c r="C26" s="3">
        <v>447.6</v>
      </c>
      <c r="D26" s="3">
        <v>54.44</v>
      </c>
      <c r="E26" s="3">
        <v>502.04</v>
      </c>
      <c r="F26" s="13">
        <v>18</v>
      </c>
      <c r="G26" s="13">
        <v>2</v>
      </c>
      <c r="H26" s="10">
        <v>20</v>
      </c>
    </row>
    <row r="27" spans="1:8">
      <c r="A27" s="9">
        <v>14</v>
      </c>
      <c r="B27" s="2" t="s">
        <v>23</v>
      </c>
      <c r="C27" s="3">
        <v>583.91</v>
      </c>
      <c r="D27" s="3">
        <v>0</v>
      </c>
      <c r="E27" s="3">
        <v>583.91</v>
      </c>
      <c r="F27" s="13">
        <v>15</v>
      </c>
      <c r="G27" s="3">
        <v>0</v>
      </c>
      <c r="H27" s="10">
        <v>15</v>
      </c>
    </row>
    <row r="28" spans="1:8">
      <c r="A28" s="9">
        <v>15</v>
      </c>
      <c r="B28" s="2" t="s">
        <v>24</v>
      </c>
      <c r="C28" s="3">
        <v>203.32</v>
      </c>
      <c r="D28" s="3">
        <v>45.42</v>
      </c>
      <c r="E28" s="3">
        <v>248.74</v>
      </c>
      <c r="F28" s="13">
        <v>6</v>
      </c>
      <c r="G28" s="13">
        <v>2</v>
      </c>
      <c r="H28" s="10">
        <v>8</v>
      </c>
    </row>
    <row r="29" spans="1:8">
      <c r="A29" s="9">
        <v>16</v>
      </c>
      <c r="B29" s="2" t="s">
        <v>25</v>
      </c>
      <c r="C29" s="3">
        <v>309.29000000000002</v>
      </c>
      <c r="D29" s="3">
        <v>51</v>
      </c>
      <c r="E29" s="3">
        <v>360.29</v>
      </c>
      <c r="F29" s="13">
        <v>9</v>
      </c>
      <c r="G29" s="13">
        <v>1</v>
      </c>
      <c r="H29" s="10">
        <v>10</v>
      </c>
    </row>
    <row r="30" spans="1:8">
      <c r="A30" s="9">
        <v>17</v>
      </c>
      <c r="B30" s="2" t="s">
        <v>26</v>
      </c>
      <c r="C30" s="3">
        <v>346.84999999999997</v>
      </c>
      <c r="D30" s="3">
        <v>132.32999999999998</v>
      </c>
      <c r="E30" s="3">
        <v>479.17999999999995</v>
      </c>
      <c r="F30" s="13">
        <v>10</v>
      </c>
      <c r="G30" s="13">
        <v>2</v>
      </c>
      <c r="H30" s="10">
        <v>12</v>
      </c>
    </row>
    <row r="31" spans="1:8">
      <c r="A31" s="9">
        <v>18</v>
      </c>
      <c r="B31" s="2" t="s">
        <v>27</v>
      </c>
      <c r="C31" s="3">
        <v>164.11</v>
      </c>
      <c r="D31" s="3">
        <v>0</v>
      </c>
      <c r="E31" s="3">
        <v>164.11</v>
      </c>
      <c r="F31" s="13">
        <v>6</v>
      </c>
      <c r="G31" s="3">
        <v>0</v>
      </c>
      <c r="H31" s="10">
        <v>6</v>
      </c>
    </row>
    <row r="32" spans="1:8">
      <c r="A32" s="9">
        <v>19</v>
      </c>
      <c r="B32" s="2" t="s">
        <v>28</v>
      </c>
      <c r="C32" s="3">
        <v>598.6</v>
      </c>
      <c r="D32" s="3">
        <v>0</v>
      </c>
      <c r="E32" s="3">
        <v>598.6</v>
      </c>
      <c r="F32" s="13">
        <v>12</v>
      </c>
      <c r="G32" s="3">
        <v>0</v>
      </c>
      <c r="H32" s="10">
        <v>12</v>
      </c>
    </row>
    <row r="33" spans="1:9">
      <c r="A33" s="9">
        <v>20</v>
      </c>
      <c r="B33" s="2" t="s">
        <v>29</v>
      </c>
      <c r="C33" s="3">
        <v>272.06</v>
      </c>
      <c r="D33" s="3">
        <v>0</v>
      </c>
      <c r="E33" s="3">
        <v>272.06</v>
      </c>
      <c r="F33" s="13">
        <v>7</v>
      </c>
      <c r="G33" s="3">
        <v>0</v>
      </c>
      <c r="H33" s="10">
        <v>7</v>
      </c>
    </row>
    <row r="34" spans="1:9">
      <c r="A34" s="9">
        <v>21</v>
      </c>
      <c r="B34" s="2" t="s">
        <v>30</v>
      </c>
      <c r="C34" s="3">
        <v>146.28</v>
      </c>
      <c r="D34" s="3">
        <v>0</v>
      </c>
      <c r="E34" s="3">
        <v>146.28</v>
      </c>
      <c r="F34" s="13">
        <v>4</v>
      </c>
      <c r="G34" s="3">
        <v>0</v>
      </c>
      <c r="H34" s="10">
        <v>4</v>
      </c>
    </row>
    <row r="35" spans="1:9">
      <c r="A35" s="9">
        <v>22</v>
      </c>
      <c r="B35" s="2" t="s">
        <v>31</v>
      </c>
      <c r="C35" s="3">
        <v>131.85</v>
      </c>
      <c r="D35" s="3">
        <v>0</v>
      </c>
      <c r="E35" s="3">
        <v>131.85</v>
      </c>
      <c r="F35" s="13">
        <v>4</v>
      </c>
      <c r="G35" s="3">
        <v>0</v>
      </c>
      <c r="H35" s="10">
        <v>4</v>
      </c>
    </row>
    <row r="36" spans="1:9">
      <c r="A36" s="9">
        <v>23</v>
      </c>
      <c r="B36" s="2" t="s">
        <v>32</v>
      </c>
      <c r="C36" s="3">
        <v>211.52</v>
      </c>
      <c r="D36" s="3">
        <v>0</v>
      </c>
      <c r="E36" s="3">
        <v>211.52</v>
      </c>
      <c r="F36" s="13">
        <v>8</v>
      </c>
      <c r="G36" s="3">
        <v>0</v>
      </c>
      <c r="H36" s="10">
        <v>8</v>
      </c>
    </row>
    <row r="37" spans="1:9">
      <c r="A37" s="9">
        <v>24</v>
      </c>
      <c r="B37" s="2" t="s">
        <v>33</v>
      </c>
      <c r="C37" s="3">
        <v>231.64</v>
      </c>
      <c r="D37" s="3">
        <v>0</v>
      </c>
      <c r="E37" s="3">
        <v>231.64</v>
      </c>
      <c r="F37" s="13">
        <v>6</v>
      </c>
      <c r="G37" s="3">
        <v>0</v>
      </c>
      <c r="H37" s="10">
        <v>6</v>
      </c>
    </row>
    <row r="38" spans="1:9">
      <c r="A38" s="9">
        <v>25</v>
      </c>
      <c r="B38" s="2" t="s">
        <v>34</v>
      </c>
      <c r="C38" s="3">
        <v>197.75</v>
      </c>
      <c r="D38" s="3">
        <v>0</v>
      </c>
      <c r="E38" s="3">
        <v>197.75</v>
      </c>
      <c r="F38" s="13">
        <v>7</v>
      </c>
      <c r="G38" s="3">
        <v>0</v>
      </c>
      <c r="H38" s="10">
        <v>7</v>
      </c>
    </row>
    <row r="39" spans="1:9">
      <c r="A39" s="9">
        <v>26</v>
      </c>
      <c r="B39" s="2" t="s">
        <v>35</v>
      </c>
      <c r="C39" s="3">
        <v>167.18</v>
      </c>
      <c r="D39" s="3">
        <v>0</v>
      </c>
      <c r="E39" s="3">
        <v>167.18</v>
      </c>
      <c r="F39" s="13">
        <v>8</v>
      </c>
      <c r="G39" s="3">
        <v>0</v>
      </c>
      <c r="H39" s="10">
        <v>8</v>
      </c>
    </row>
    <row r="40" spans="1:9">
      <c r="A40" s="9">
        <v>27</v>
      </c>
      <c r="B40" s="2" t="s">
        <v>36</v>
      </c>
      <c r="C40" s="3">
        <v>440.4</v>
      </c>
      <c r="D40" s="3">
        <v>0</v>
      </c>
      <c r="E40" s="3">
        <v>440.4</v>
      </c>
      <c r="F40" s="13">
        <v>18</v>
      </c>
      <c r="G40" s="3">
        <v>0</v>
      </c>
      <c r="H40" s="10">
        <v>18</v>
      </c>
    </row>
    <row r="41" spans="1:9">
      <c r="A41" s="9">
        <v>28</v>
      </c>
      <c r="B41" s="2" t="s">
        <v>37</v>
      </c>
      <c r="C41" s="3">
        <v>1175.78</v>
      </c>
      <c r="D41" s="3">
        <v>83.9</v>
      </c>
      <c r="E41" s="3">
        <v>1259.68</v>
      </c>
      <c r="F41" s="13">
        <v>45</v>
      </c>
      <c r="G41" s="13">
        <v>3</v>
      </c>
      <c r="H41" s="10">
        <v>48</v>
      </c>
    </row>
    <row r="42" spans="1:9">
      <c r="A42" s="9">
        <v>29</v>
      </c>
      <c r="B42" s="2" t="s">
        <v>38</v>
      </c>
      <c r="C42" s="3">
        <v>251.84</v>
      </c>
      <c r="D42" s="3">
        <v>0</v>
      </c>
      <c r="E42" s="3">
        <v>251.84</v>
      </c>
      <c r="F42" s="13">
        <v>7</v>
      </c>
      <c r="G42" s="3">
        <v>0</v>
      </c>
      <c r="H42" s="10">
        <v>7</v>
      </c>
    </row>
    <row r="43" spans="1:9">
      <c r="A43" s="9">
        <v>30</v>
      </c>
      <c r="B43" s="2" t="s">
        <v>39</v>
      </c>
      <c r="C43" s="3">
        <v>192.9</v>
      </c>
      <c r="D43" s="3">
        <v>0</v>
      </c>
      <c r="E43" s="3">
        <v>192.9</v>
      </c>
      <c r="F43" s="13">
        <v>5</v>
      </c>
      <c r="G43" s="3">
        <v>0</v>
      </c>
      <c r="H43" s="10">
        <v>5</v>
      </c>
    </row>
    <row r="44" spans="1:9" ht="15" thickBot="1">
      <c r="A44" s="9">
        <v>31</v>
      </c>
      <c r="B44" s="2" t="s">
        <v>40</v>
      </c>
      <c r="C44" s="3">
        <v>104.2</v>
      </c>
      <c r="D44" s="3">
        <v>0</v>
      </c>
      <c r="E44" s="3">
        <v>104.2</v>
      </c>
      <c r="F44" s="13">
        <v>3</v>
      </c>
      <c r="G44" s="3">
        <v>0</v>
      </c>
      <c r="H44" s="10">
        <v>3</v>
      </c>
    </row>
    <row r="45" spans="1:9" ht="21" customHeight="1" thickBot="1">
      <c r="A45" s="91" t="s">
        <v>41</v>
      </c>
      <c r="B45" s="92"/>
      <c r="C45" s="5">
        <v>10007.350000000004</v>
      </c>
      <c r="D45" s="5">
        <v>461.45000000000005</v>
      </c>
      <c r="E45" s="5">
        <v>10468.800000000001</v>
      </c>
      <c r="F45" s="5">
        <v>327</v>
      </c>
      <c r="G45" s="5">
        <v>12</v>
      </c>
      <c r="H45" s="18">
        <v>339</v>
      </c>
    </row>
    <row r="48" spans="1:9">
      <c r="A48" s="119" t="s">
        <v>42</v>
      </c>
      <c r="B48" s="119"/>
      <c r="C48" s="119"/>
      <c r="D48" s="119"/>
      <c r="E48" s="119"/>
      <c r="F48" s="119"/>
      <c r="G48" s="119"/>
      <c r="H48" s="119"/>
      <c r="I48" s="119"/>
    </row>
    <row r="49" spans="1:9">
      <c r="A49" s="119" t="s">
        <v>43</v>
      </c>
      <c r="B49" s="119"/>
      <c r="C49" s="119"/>
      <c r="D49" s="119"/>
      <c r="E49" s="119"/>
      <c r="F49" s="119"/>
      <c r="G49" s="119"/>
      <c r="H49" s="119"/>
      <c r="I49" s="119"/>
    </row>
    <row r="50" spans="1:9" ht="15" thickBot="1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>
      <c r="A51" s="101" t="s">
        <v>44</v>
      </c>
      <c r="B51" s="103" t="s">
        <v>3</v>
      </c>
      <c r="C51" s="105" t="s">
        <v>45</v>
      </c>
      <c r="D51" s="105"/>
      <c r="E51" s="105" t="s">
        <v>46</v>
      </c>
      <c r="F51" s="105" t="s">
        <v>47</v>
      </c>
      <c r="G51" s="103" t="s">
        <v>48</v>
      </c>
      <c r="H51" s="103"/>
      <c r="I51" s="107" t="s">
        <v>49</v>
      </c>
    </row>
    <row r="52" spans="1:9" ht="39" thickBot="1">
      <c r="A52" s="102"/>
      <c r="B52" s="104"/>
      <c r="C52" s="20" t="s">
        <v>50</v>
      </c>
      <c r="D52" s="20" t="s">
        <v>51</v>
      </c>
      <c r="E52" s="106"/>
      <c r="F52" s="106"/>
      <c r="G52" s="20" t="s">
        <v>50</v>
      </c>
      <c r="H52" s="20" t="s">
        <v>51</v>
      </c>
      <c r="I52" s="108"/>
    </row>
    <row r="53" spans="1:9">
      <c r="A53" s="21">
        <v>1</v>
      </c>
      <c r="B53" s="22" t="s">
        <v>52</v>
      </c>
      <c r="C53" s="23">
        <f>374.84-11.5</f>
        <v>363.34</v>
      </c>
      <c r="D53" s="23">
        <f>19.5+11.5</f>
        <v>31</v>
      </c>
      <c r="E53" s="23">
        <f>C53+D53</f>
        <v>394.34</v>
      </c>
      <c r="F53" s="24">
        <v>1</v>
      </c>
      <c r="G53" s="24">
        <f>8-1</f>
        <v>7</v>
      </c>
      <c r="H53" s="24">
        <f>1</f>
        <v>1</v>
      </c>
      <c r="I53" s="25">
        <f>SUM(G53:H53)</f>
        <v>8</v>
      </c>
    </row>
    <row r="54" spans="1:9">
      <c r="A54" s="21">
        <v>2</v>
      </c>
      <c r="B54" s="22" t="s">
        <v>53</v>
      </c>
      <c r="C54" s="23">
        <v>497.3</v>
      </c>
      <c r="D54" s="23">
        <v>0</v>
      </c>
      <c r="E54" s="23">
        <f>C54+D54</f>
        <v>497.3</v>
      </c>
      <c r="F54" s="24">
        <v>1</v>
      </c>
      <c r="G54" s="24">
        <v>14</v>
      </c>
      <c r="H54" s="26">
        <v>0</v>
      </c>
      <c r="I54" s="27">
        <f>SUM(G54:H54)</f>
        <v>14</v>
      </c>
    </row>
    <row r="55" spans="1:9">
      <c r="A55" s="28">
        <v>3</v>
      </c>
      <c r="B55" s="29" t="s">
        <v>54</v>
      </c>
      <c r="C55" s="30">
        <v>464.24</v>
      </c>
      <c r="D55" s="30">
        <v>23.9</v>
      </c>
      <c r="E55" s="30">
        <f>C55+D55</f>
        <v>488.14</v>
      </c>
      <c r="F55" s="31">
        <v>1</v>
      </c>
      <c r="G55" s="31">
        <f>17-1</f>
        <v>16</v>
      </c>
      <c r="H55" s="31">
        <v>1</v>
      </c>
      <c r="I55" s="27">
        <f>SUM(G55:H55)</f>
        <v>17</v>
      </c>
    </row>
    <row r="56" spans="1:9">
      <c r="A56" s="32">
        <v>4</v>
      </c>
      <c r="B56" s="33" t="s">
        <v>55</v>
      </c>
      <c r="C56" s="34">
        <v>23.9</v>
      </c>
      <c r="D56" s="34">
        <v>0</v>
      </c>
      <c r="E56" s="34">
        <f>C56+D56</f>
        <v>23.9</v>
      </c>
      <c r="F56" s="35">
        <v>1</v>
      </c>
      <c r="G56" s="35">
        <v>1</v>
      </c>
      <c r="H56" s="36">
        <v>0</v>
      </c>
      <c r="I56" s="37">
        <f>SUM(G56:H56)</f>
        <v>1</v>
      </c>
    </row>
    <row r="57" spans="1:9">
      <c r="A57" s="28">
        <v>5</v>
      </c>
      <c r="B57" s="29" t="s">
        <v>56</v>
      </c>
      <c r="C57" s="30">
        <v>291.06</v>
      </c>
      <c r="D57" s="30">
        <v>122.42</v>
      </c>
      <c r="E57" s="30">
        <f t="shared" ref="E57:E120" si="0">C57+D57</f>
        <v>413.48</v>
      </c>
      <c r="F57" s="31">
        <v>1</v>
      </c>
      <c r="G57" s="31">
        <v>7</v>
      </c>
      <c r="H57" s="31">
        <v>2</v>
      </c>
      <c r="I57" s="27">
        <f t="shared" ref="I57:I120" si="1">SUM(G57:H57)</f>
        <v>9</v>
      </c>
    </row>
    <row r="58" spans="1:9">
      <c r="A58" s="28">
        <v>6</v>
      </c>
      <c r="B58" s="29" t="s">
        <v>57</v>
      </c>
      <c r="C58" s="30">
        <v>436.39</v>
      </c>
      <c r="D58" s="30">
        <v>0</v>
      </c>
      <c r="E58" s="30">
        <f t="shared" si="0"/>
        <v>436.39</v>
      </c>
      <c r="F58" s="31">
        <v>1</v>
      </c>
      <c r="G58" s="31">
        <v>15</v>
      </c>
      <c r="H58" s="31"/>
      <c r="I58" s="27">
        <f t="shared" si="1"/>
        <v>15</v>
      </c>
    </row>
    <row r="59" spans="1:9">
      <c r="A59" s="21">
        <v>7</v>
      </c>
      <c r="B59" s="29" t="s">
        <v>58</v>
      </c>
      <c r="C59" s="30">
        <v>364.33</v>
      </c>
      <c r="D59" s="30">
        <v>70.31</v>
      </c>
      <c r="E59" s="30">
        <f t="shared" si="0"/>
        <v>434.64</v>
      </c>
      <c r="F59" s="31">
        <v>1</v>
      </c>
      <c r="G59" s="38">
        <v>12</v>
      </c>
      <c r="H59" s="31">
        <v>1</v>
      </c>
      <c r="I59" s="27">
        <f t="shared" si="1"/>
        <v>13</v>
      </c>
    </row>
    <row r="60" spans="1:9">
      <c r="A60" s="28">
        <v>8</v>
      </c>
      <c r="B60" s="29" t="s">
        <v>59</v>
      </c>
      <c r="C60" s="30">
        <v>306.63</v>
      </c>
      <c r="D60" s="30">
        <v>364.5</v>
      </c>
      <c r="E60" s="30">
        <f t="shared" si="0"/>
        <v>671.13</v>
      </c>
      <c r="F60" s="31">
        <v>1</v>
      </c>
      <c r="G60" s="38">
        <v>8</v>
      </c>
      <c r="H60" s="31">
        <v>2</v>
      </c>
      <c r="I60" s="27">
        <f t="shared" si="1"/>
        <v>10</v>
      </c>
    </row>
    <row r="61" spans="1:9">
      <c r="A61" s="28">
        <v>9</v>
      </c>
      <c r="B61" s="29" t="s">
        <v>60</v>
      </c>
      <c r="C61" s="30">
        <v>418.37</v>
      </c>
      <c r="D61" s="30">
        <v>216.48</v>
      </c>
      <c r="E61" s="30">
        <f t="shared" si="0"/>
        <v>634.85</v>
      </c>
      <c r="F61" s="31">
        <v>1</v>
      </c>
      <c r="G61" s="38">
        <v>11</v>
      </c>
      <c r="H61" s="31">
        <v>1</v>
      </c>
      <c r="I61" s="27">
        <f t="shared" si="1"/>
        <v>12</v>
      </c>
    </row>
    <row r="62" spans="1:9">
      <c r="A62" s="28">
        <v>10</v>
      </c>
      <c r="B62" s="29" t="s">
        <v>61</v>
      </c>
      <c r="C62" s="30">
        <v>217.14</v>
      </c>
      <c r="D62" s="30">
        <v>101.48</v>
      </c>
      <c r="E62" s="30">
        <f t="shared" si="0"/>
        <v>318.62</v>
      </c>
      <c r="F62" s="31">
        <v>1</v>
      </c>
      <c r="G62" s="31">
        <f>6+1</f>
        <v>7</v>
      </c>
      <c r="H62" s="31">
        <v>1</v>
      </c>
      <c r="I62" s="27">
        <f t="shared" si="1"/>
        <v>8</v>
      </c>
    </row>
    <row r="63" spans="1:9">
      <c r="A63" s="28">
        <v>11</v>
      </c>
      <c r="B63" s="29" t="s">
        <v>62</v>
      </c>
      <c r="C63" s="30">
        <v>186.8</v>
      </c>
      <c r="D63" s="30">
        <v>21</v>
      </c>
      <c r="E63" s="30">
        <f t="shared" si="0"/>
        <v>207.8</v>
      </c>
      <c r="F63" s="31">
        <v>1</v>
      </c>
      <c r="G63" s="31">
        <v>6</v>
      </c>
      <c r="H63" s="31">
        <v>1</v>
      </c>
      <c r="I63" s="27">
        <f t="shared" si="1"/>
        <v>7</v>
      </c>
    </row>
    <row r="64" spans="1:9">
      <c r="A64" s="21">
        <v>12</v>
      </c>
      <c r="B64" s="29" t="s">
        <v>63</v>
      </c>
      <c r="C64" s="30">
        <v>142.15</v>
      </c>
      <c r="D64" s="30">
        <f>189.33-2.99</f>
        <v>186.34</v>
      </c>
      <c r="E64" s="30">
        <f t="shared" si="0"/>
        <v>328.49</v>
      </c>
      <c r="F64" s="31">
        <v>1</v>
      </c>
      <c r="G64" s="31">
        <v>3</v>
      </c>
      <c r="H64" s="31">
        <f>1+2</f>
        <v>3</v>
      </c>
      <c r="I64" s="27">
        <f t="shared" si="1"/>
        <v>6</v>
      </c>
    </row>
    <row r="65" spans="1:9">
      <c r="A65" s="28">
        <v>13</v>
      </c>
      <c r="B65" s="29" t="s">
        <v>64</v>
      </c>
      <c r="C65" s="30">
        <v>585.30999999999995</v>
      </c>
      <c r="D65" s="30">
        <v>125.67</v>
      </c>
      <c r="E65" s="30">
        <f t="shared" si="0"/>
        <v>710.9799999999999</v>
      </c>
      <c r="F65" s="31">
        <v>1</v>
      </c>
      <c r="G65" s="31">
        <v>20</v>
      </c>
      <c r="H65" s="31">
        <v>4</v>
      </c>
      <c r="I65" s="27">
        <f t="shared" si="1"/>
        <v>24</v>
      </c>
    </row>
    <row r="66" spans="1:9">
      <c r="A66" s="28">
        <v>14</v>
      </c>
      <c r="B66" s="29" t="s">
        <v>65</v>
      </c>
      <c r="C66" s="30">
        <v>285.18</v>
      </c>
      <c r="D66" s="30">
        <v>0</v>
      </c>
      <c r="E66" s="30">
        <f t="shared" si="0"/>
        <v>285.18</v>
      </c>
      <c r="F66" s="31">
        <v>1</v>
      </c>
      <c r="G66" s="31">
        <v>12</v>
      </c>
      <c r="H66" s="31"/>
      <c r="I66" s="27">
        <f t="shared" si="1"/>
        <v>12</v>
      </c>
    </row>
    <row r="67" spans="1:9">
      <c r="A67" s="28">
        <v>15</v>
      </c>
      <c r="B67" s="29" t="s">
        <v>66</v>
      </c>
      <c r="C67" s="30">
        <v>287.07</v>
      </c>
      <c r="D67" s="30">
        <v>0</v>
      </c>
      <c r="E67" s="30">
        <f t="shared" si="0"/>
        <v>287.07</v>
      </c>
      <c r="F67" s="31">
        <v>0.5</v>
      </c>
      <c r="G67" s="38">
        <v>10</v>
      </c>
      <c r="H67" s="31"/>
      <c r="I67" s="27">
        <f t="shared" si="1"/>
        <v>10</v>
      </c>
    </row>
    <row r="68" spans="1:9">
      <c r="A68" s="28">
        <v>16</v>
      </c>
      <c r="B68" s="29" t="s">
        <v>67</v>
      </c>
      <c r="C68" s="30">
        <v>801.34</v>
      </c>
      <c r="D68" s="30">
        <v>0</v>
      </c>
      <c r="E68" s="30">
        <f t="shared" si="0"/>
        <v>801.34</v>
      </c>
      <c r="F68" s="31">
        <v>1</v>
      </c>
      <c r="G68" s="31">
        <f>28-1-1</f>
        <v>26</v>
      </c>
      <c r="H68" s="31"/>
      <c r="I68" s="27">
        <f t="shared" si="1"/>
        <v>26</v>
      </c>
    </row>
    <row r="69" spans="1:9">
      <c r="A69" s="21">
        <v>17</v>
      </c>
      <c r="B69" s="29" t="s">
        <v>68</v>
      </c>
      <c r="C69" s="30">
        <v>731.13</v>
      </c>
      <c r="D69" s="30">
        <v>0</v>
      </c>
      <c r="E69" s="30">
        <f t="shared" si="0"/>
        <v>731.13</v>
      </c>
      <c r="F69" s="31">
        <v>1</v>
      </c>
      <c r="G69" s="31">
        <f>20-1</f>
        <v>19</v>
      </c>
      <c r="H69" s="31"/>
      <c r="I69" s="27">
        <f t="shared" si="1"/>
        <v>19</v>
      </c>
    </row>
    <row r="70" spans="1:9">
      <c r="A70" s="28">
        <v>18</v>
      </c>
      <c r="B70" s="29" t="s">
        <v>69</v>
      </c>
      <c r="C70" s="30">
        <v>295.8</v>
      </c>
      <c r="D70" s="30">
        <v>0</v>
      </c>
      <c r="E70" s="30">
        <f t="shared" si="0"/>
        <v>295.8</v>
      </c>
      <c r="F70" s="31">
        <v>1</v>
      </c>
      <c r="G70" s="31">
        <v>9</v>
      </c>
      <c r="H70" s="31"/>
      <c r="I70" s="27">
        <f t="shared" si="1"/>
        <v>9</v>
      </c>
    </row>
    <row r="71" spans="1:9">
      <c r="A71" s="28">
        <v>19</v>
      </c>
      <c r="B71" s="29" t="s">
        <v>70</v>
      </c>
      <c r="C71" s="30">
        <v>846.6</v>
      </c>
      <c r="D71" s="39">
        <f>161.07+0.01</f>
        <v>161.07999999999998</v>
      </c>
      <c r="E71" s="30">
        <f t="shared" si="0"/>
        <v>1007.6800000000001</v>
      </c>
      <c r="F71" s="31">
        <v>1</v>
      </c>
      <c r="G71" s="31">
        <v>20</v>
      </c>
      <c r="H71" s="31">
        <v>4</v>
      </c>
      <c r="I71" s="27">
        <f t="shared" si="1"/>
        <v>24</v>
      </c>
    </row>
    <row r="72" spans="1:9">
      <c r="A72" s="28">
        <v>20</v>
      </c>
      <c r="B72" s="29" t="s">
        <v>71</v>
      </c>
      <c r="C72" s="30">
        <v>328.65</v>
      </c>
      <c r="D72" s="30">
        <v>0</v>
      </c>
      <c r="E72" s="30">
        <f t="shared" si="0"/>
        <v>328.65</v>
      </c>
      <c r="F72" s="31">
        <v>1</v>
      </c>
      <c r="G72" s="31">
        <v>9</v>
      </c>
      <c r="H72" s="31"/>
      <c r="I72" s="27">
        <f t="shared" si="1"/>
        <v>9</v>
      </c>
    </row>
    <row r="73" spans="1:9">
      <c r="A73" s="28">
        <v>21</v>
      </c>
      <c r="B73" s="29" t="s">
        <v>72</v>
      </c>
      <c r="C73" s="30">
        <v>231.53</v>
      </c>
      <c r="D73" s="30">
        <v>0</v>
      </c>
      <c r="E73" s="30">
        <f t="shared" si="0"/>
        <v>231.53</v>
      </c>
      <c r="F73" s="31">
        <v>0.5</v>
      </c>
      <c r="G73" s="31">
        <v>7</v>
      </c>
      <c r="H73" s="31"/>
      <c r="I73" s="27">
        <f t="shared" si="1"/>
        <v>7</v>
      </c>
    </row>
    <row r="74" spans="1:9">
      <c r="A74" s="21">
        <v>22</v>
      </c>
      <c r="B74" s="29" t="s">
        <v>73</v>
      </c>
      <c r="C74" s="30">
        <f>360.29+18.45</f>
        <v>378.74</v>
      </c>
      <c r="D74" s="30">
        <v>0</v>
      </c>
      <c r="E74" s="30">
        <f t="shared" si="0"/>
        <v>378.74</v>
      </c>
      <c r="F74" s="31">
        <v>1</v>
      </c>
      <c r="G74" s="31">
        <v>8</v>
      </c>
      <c r="H74" s="31"/>
      <c r="I74" s="27">
        <f t="shared" si="1"/>
        <v>8</v>
      </c>
    </row>
    <row r="75" spans="1:9">
      <c r="A75" s="28">
        <v>23</v>
      </c>
      <c r="B75" s="29" t="s">
        <v>74</v>
      </c>
      <c r="C75" s="30">
        <v>131.30000000000001</v>
      </c>
      <c r="D75" s="30">
        <v>160.1</v>
      </c>
      <c r="E75" s="30">
        <f t="shared" si="0"/>
        <v>291.39999999999998</v>
      </c>
      <c r="F75" s="31">
        <v>1</v>
      </c>
      <c r="G75" s="31">
        <v>3</v>
      </c>
      <c r="H75" s="31">
        <v>2</v>
      </c>
      <c r="I75" s="27">
        <f t="shared" si="1"/>
        <v>5</v>
      </c>
    </row>
    <row r="76" spans="1:9">
      <c r="A76" s="28">
        <v>24</v>
      </c>
      <c r="B76" s="29" t="s">
        <v>75</v>
      </c>
      <c r="C76" s="30">
        <v>43.8</v>
      </c>
      <c r="D76" s="30">
        <v>0</v>
      </c>
      <c r="E76" s="30">
        <f t="shared" si="0"/>
        <v>43.8</v>
      </c>
      <c r="F76" s="31">
        <v>1</v>
      </c>
      <c r="G76" s="31">
        <v>1</v>
      </c>
      <c r="H76" s="31"/>
      <c r="I76" s="27">
        <f t="shared" si="1"/>
        <v>1</v>
      </c>
    </row>
    <row r="77" spans="1:9">
      <c r="A77" s="28">
        <v>25</v>
      </c>
      <c r="B77" s="29" t="s">
        <v>76</v>
      </c>
      <c r="C77" s="30">
        <v>606.73</v>
      </c>
      <c r="D77" s="30">
        <v>0</v>
      </c>
      <c r="E77" s="30">
        <f t="shared" si="0"/>
        <v>606.73</v>
      </c>
      <c r="F77" s="31">
        <v>1</v>
      </c>
      <c r="G77" s="31">
        <v>16</v>
      </c>
      <c r="H77" s="31"/>
      <c r="I77" s="27">
        <f t="shared" si="1"/>
        <v>16</v>
      </c>
    </row>
    <row r="78" spans="1:9">
      <c r="A78" s="21">
        <v>26</v>
      </c>
      <c r="B78" s="29" t="s">
        <v>77</v>
      </c>
      <c r="C78" s="30">
        <f>531.17+2.2</f>
        <v>533.37</v>
      </c>
      <c r="D78" s="30">
        <v>0</v>
      </c>
      <c r="E78" s="30">
        <f t="shared" si="0"/>
        <v>533.37</v>
      </c>
      <c r="F78" s="31">
        <v>1</v>
      </c>
      <c r="G78" s="31">
        <v>14</v>
      </c>
      <c r="H78" s="31"/>
      <c r="I78" s="27">
        <f t="shared" si="1"/>
        <v>14</v>
      </c>
    </row>
    <row r="79" spans="1:9">
      <c r="A79" s="28">
        <v>27</v>
      </c>
      <c r="B79" s="29" t="s">
        <v>78</v>
      </c>
      <c r="C79" s="30">
        <v>228.1</v>
      </c>
      <c r="D79" s="30">
        <v>0</v>
      </c>
      <c r="E79" s="30">
        <f t="shared" si="0"/>
        <v>228.1</v>
      </c>
      <c r="F79" s="31">
        <v>1</v>
      </c>
      <c r="G79" s="31">
        <f>9-1</f>
        <v>8</v>
      </c>
      <c r="H79" s="31"/>
      <c r="I79" s="27">
        <f t="shared" si="1"/>
        <v>8</v>
      </c>
    </row>
    <row r="80" spans="1:9">
      <c r="A80" s="28">
        <v>28</v>
      </c>
      <c r="B80" s="29" t="s">
        <v>79</v>
      </c>
      <c r="C80" s="30">
        <v>144.31</v>
      </c>
      <c r="D80" s="30">
        <v>0</v>
      </c>
      <c r="E80" s="30">
        <f t="shared" si="0"/>
        <v>144.31</v>
      </c>
      <c r="F80" s="31">
        <v>1</v>
      </c>
      <c r="G80" s="31">
        <v>3</v>
      </c>
      <c r="H80" s="31"/>
      <c r="I80" s="27">
        <f t="shared" si="1"/>
        <v>3</v>
      </c>
    </row>
    <row r="81" spans="1:9">
      <c r="A81" s="28">
        <v>29</v>
      </c>
      <c r="B81" s="29" t="s">
        <v>80</v>
      </c>
      <c r="C81" s="30">
        <v>1047.6199999999999</v>
      </c>
      <c r="D81" s="30">
        <v>0</v>
      </c>
      <c r="E81" s="30">
        <f t="shared" si="0"/>
        <v>1047.6199999999999</v>
      </c>
      <c r="F81" s="31">
        <v>1</v>
      </c>
      <c r="G81" s="31">
        <v>26</v>
      </c>
      <c r="H81" s="31"/>
      <c r="I81" s="27">
        <f t="shared" si="1"/>
        <v>26</v>
      </c>
    </row>
    <row r="82" spans="1:9">
      <c r="A82" s="21">
        <v>30</v>
      </c>
      <c r="B82" s="29" t="s">
        <v>81</v>
      </c>
      <c r="C82" s="30">
        <v>144.62</v>
      </c>
      <c r="D82" s="30">
        <v>0</v>
      </c>
      <c r="E82" s="30">
        <f t="shared" si="0"/>
        <v>144.62</v>
      </c>
      <c r="F82" s="31">
        <v>1</v>
      </c>
      <c r="G82" s="31">
        <v>3</v>
      </c>
      <c r="H82" s="31"/>
      <c r="I82" s="27">
        <f t="shared" si="1"/>
        <v>3</v>
      </c>
    </row>
    <row r="83" spans="1:9">
      <c r="A83" s="28">
        <v>31</v>
      </c>
      <c r="B83" s="29" t="s">
        <v>82</v>
      </c>
      <c r="C83" s="30">
        <v>623.14</v>
      </c>
      <c r="D83" s="30">
        <v>0</v>
      </c>
      <c r="E83" s="30">
        <f t="shared" si="0"/>
        <v>623.14</v>
      </c>
      <c r="F83" s="31">
        <v>1</v>
      </c>
      <c r="G83" s="31">
        <v>22</v>
      </c>
      <c r="H83" s="31"/>
      <c r="I83" s="27">
        <f t="shared" si="1"/>
        <v>22</v>
      </c>
    </row>
    <row r="84" spans="1:9">
      <c r="A84" s="28">
        <v>32</v>
      </c>
      <c r="B84" s="29" t="s">
        <v>83</v>
      </c>
      <c r="C84" s="30">
        <v>100.22</v>
      </c>
      <c r="D84" s="30">
        <v>0</v>
      </c>
      <c r="E84" s="30">
        <f t="shared" si="0"/>
        <v>100.22</v>
      </c>
      <c r="F84" s="31">
        <v>1</v>
      </c>
      <c r="G84" s="31">
        <v>5</v>
      </c>
      <c r="H84" s="31"/>
      <c r="I84" s="27">
        <f t="shared" si="1"/>
        <v>5</v>
      </c>
    </row>
    <row r="85" spans="1:9">
      <c r="A85" s="28">
        <v>33</v>
      </c>
      <c r="B85" s="29" t="s">
        <v>84</v>
      </c>
      <c r="C85" s="30">
        <v>365.4</v>
      </c>
      <c r="D85" s="30">
        <v>48.3</v>
      </c>
      <c r="E85" s="30">
        <f t="shared" si="0"/>
        <v>413.7</v>
      </c>
      <c r="F85" s="31">
        <v>1</v>
      </c>
      <c r="G85" s="31">
        <v>11</v>
      </c>
      <c r="H85" s="31">
        <v>1</v>
      </c>
      <c r="I85" s="27">
        <f t="shared" si="1"/>
        <v>12</v>
      </c>
    </row>
    <row r="86" spans="1:9">
      <c r="A86" s="21">
        <v>34</v>
      </c>
      <c r="B86" s="29" t="s">
        <v>85</v>
      </c>
      <c r="C86" s="30">
        <v>417.75</v>
      </c>
      <c r="D86" s="30">
        <v>0</v>
      </c>
      <c r="E86" s="30">
        <f t="shared" si="0"/>
        <v>417.75</v>
      </c>
      <c r="F86" s="31">
        <v>1</v>
      </c>
      <c r="G86" s="31">
        <v>16</v>
      </c>
      <c r="H86" s="31"/>
      <c r="I86" s="27">
        <f t="shared" si="1"/>
        <v>16</v>
      </c>
    </row>
    <row r="87" spans="1:9">
      <c r="A87" s="28">
        <v>35</v>
      </c>
      <c r="B87" s="29" t="s">
        <v>86</v>
      </c>
      <c r="C87" s="30">
        <v>111.48</v>
      </c>
      <c r="D87" s="30">
        <v>0</v>
      </c>
      <c r="E87" s="30">
        <f t="shared" si="0"/>
        <v>111.48</v>
      </c>
      <c r="F87" s="31">
        <v>1</v>
      </c>
      <c r="G87" s="31">
        <v>2</v>
      </c>
      <c r="H87" s="31"/>
      <c r="I87" s="27">
        <f t="shared" si="1"/>
        <v>2</v>
      </c>
    </row>
    <row r="88" spans="1:9">
      <c r="A88" s="28">
        <v>36</v>
      </c>
      <c r="B88" s="40" t="s">
        <v>87</v>
      </c>
      <c r="C88" s="30">
        <v>331.86</v>
      </c>
      <c r="D88" s="30">
        <v>0</v>
      </c>
      <c r="E88" s="30">
        <f t="shared" si="0"/>
        <v>331.86</v>
      </c>
      <c r="F88" s="31">
        <v>0.5</v>
      </c>
      <c r="G88" s="31">
        <v>9</v>
      </c>
      <c r="H88" s="31"/>
      <c r="I88" s="27">
        <f t="shared" si="1"/>
        <v>9</v>
      </c>
    </row>
    <row r="89" spans="1:9">
      <c r="A89" s="28">
        <v>37</v>
      </c>
      <c r="B89" s="29" t="s">
        <v>88</v>
      </c>
      <c r="C89" s="30">
        <v>535.51</v>
      </c>
      <c r="D89" s="30">
        <v>0</v>
      </c>
      <c r="E89" s="30">
        <f t="shared" si="0"/>
        <v>535.51</v>
      </c>
      <c r="F89" s="31">
        <v>1</v>
      </c>
      <c r="G89" s="31">
        <v>16</v>
      </c>
      <c r="H89" s="31"/>
      <c r="I89" s="27">
        <f t="shared" si="1"/>
        <v>16</v>
      </c>
    </row>
    <row r="90" spans="1:9">
      <c r="A90" s="21">
        <v>38</v>
      </c>
      <c r="B90" s="29" t="s">
        <v>89</v>
      </c>
      <c r="C90" s="30">
        <v>653</v>
      </c>
      <c r="D90" s="30">
        <v>0</v>
      </c>
      <c r="E90" s="30">
        <f t="shared" si="0"/>
        <v>653</v>
      </c>
      <c r="F90" s="31">
        <v>1</v>
      </c>
      <c r="G90" s="31">
        <v>20</v>
      </c>
      <c r="H90" s="31"/>
      <c r="I90" s="27">
        <f t="shared" si="1"/>
        <v>20</v>
      </c>
    </row>
    <row r="91" spans="1:9">
      <c r="A91" s="28">
        <v>39</v>
      </c>
      <c r="B91" s="29" t="s">
        <v>90</v>
      </c>
      <c r="C91" s="30">
        <v>340.4</v>
      </c>
      <c r="D91" s="30">
        <v>0</v>
      </c>
      <c r="E91" s="30">
        <f t="shared" si="0"/>
        <v>340.4</v>
      </c>
      <c r="F91" s="31">
        <v>1</v>
      </c>
      <c r="G91" s="31">
        <v>8</v>
      </c>
      <c r="H91" s="31"/>
      <c r="I91" s="27">
        <f t="shared" si="1"/>
        <v>8</v>
      </c>
    </row>
    <row r="92" spans="1:9">
      <c r="A92" s="28">
        <v>40</v>
      </c>
      <c r="B92" s="29" t="s">
        <v>91</v>
      </c>
      <c r="C92" s="30">
        <v>353.65</v>
      </c>
      <c r="D92" s="30">
        <v>0</v>
      </c>
      <c r="E92" s="30">
        <f t="shared" si="0"/>
        <v>353.65</v>
      </c>
      <c r="F92" s="31">
        <v>1</v>
      </c>
      <c r="G92" s="31">
        <v>8</v>
      </c>
      <c r="H92" s="31"/>
      <c r="I92" s="27">
        <f t="shared" si="1"/>
        <v>8</v>
      </c>
    </row>
    <row r="93" spans="1:9">
      <c r="A93" s="28">
        <v>41</v>
      </c>
      <c r="B93" s="29" t="s">
        <v>92</v>
      </c>
      <c r="C93" s="30">
        <v>368.43</v>
      </c>
      <c r="D93" s="30">
        <v>70.3</v>
      </c>
      <c r="E93" s="30">
        <f t="shared" si="0"/>
        <v>438.73</v>
      </c>
      <c r="F93" s="31">
        <v>1</v>
      </c>
      <c r="G93" s="31">
        <v>11</v>
      </c>
      <c r="H93" s="31">
        <v>1</v>
      </c>
      <c r="I93" s="27">
        <f t="shared" si="1"/>
        <v>12</v>
      </c>
    </row>
    <row r="94" spans="1:9">
      <c r="A94" s="21">
        <v>42</v>
      </c>
      <c r="B94" s="29" t="s">
        <v>93</v>
      </c>
      <c r="C94" s="30">
        <v>333.19</v>
      </c>
      <c r="D94" s="30">
        <v>0</v>
      </c>
      <c r="E94" s="30">
        <f t="shared" si="0"/>
        <v>333.19</v>
      </c>
      <c r="F94" s="31">
        <v>1</v>
      </c>
      <c r="G94" s="31">
        <v>9</v>
      </c>
      <c r="H94" s="31"/>
      <c r="I94" s="27">
        <f t="shared" si="1"/>
        <v>9</v>
      </c>
    </row>
    <row r="95" spans="1:9">
      <c r="A95" s="28">
        <v>43</v>
      </c>
      <c r="B95" s="29" t="s">
        <v>94</v>
      </c>
      <c r="C95" s="30">
        <v>95.31</v>
      </c>
      <c r="D95" s="30">
        <v>0</v>
      </c>
      <c r="E95" s="30">
        <f t="shared" si="0"/>
        <v>95.31</v>
      </c>
      <c r="F95" s="31">
        <v>1</v>
      </c>
      <c r="G95" s="31">
        <v>2</v>
      </c>
      <c r="H95" s="31"/>
      <c r="I95" s="27">
        <f t="shared" si="1"/>
        <v>2</v>
      </c>
    </row>
    <row r="96" spans="1:9">
      <c r="A96" s="28">
        <v>44</v>
      </c>
      <c r="B96" s="29" t="s">
        <v>95</v>
      </c>
      <c r="C96" s="30">
        <v>317.88</v>
      </c>
      <c r="D96" s="30">
        <v>0</v>
      </c>
      <c r="E96" s="30">
        <f t="shared" si="0"/>
        <v>317.88</v>
      </c>
      <c r="F96" s="31">
        <v>1</v>
      </c>
      <c r="G96" s="31">
        <v>9</v>
      </c>
      <c r="H96" s="31"/>
      <c r="I96" s="27">
        <f t="shared" si="1"/>
        <v>9</v>
      </c>
    </row>
    <row r="97" spans="1:9">
      <c r="A97" s="28">
        <v>45</v>
      </c>
      <c r="B97" s="29" t="s">
        <v>96</v>
      </c>
      <c r="C97" s="30">
        <v>529.14</v>
      </c>
      <c r="D97" s="30">
        <v>0</v>
      </c>
      <c r="E97" s="30">
        <f t="shared" si="0"/>
        <v>529.14</v>
      </c>
      <c r="F97" s="31">
        <v>1</v>
      </c>
      <c r="G97" s="31">
        <f>20-1</f>
        <v>19</v>
      </c>
      <c r="H97" s="31"/>
      <c r="I97" s="27">
        <f t="shared" si="1"/>
        <v>19</v>
      </c>
    </row>
    <row r="98" spans="1:9">
      <c r="A98" s="21">
        <v>46</v>
      </c>
      <c r="B98" s="29" t="s">
        <v>97</v>
      </c>
      <c r="C98" s="30">
        <v>340.66</v>
      </c>
      <c r="D98" s="30">
        <v>0</v>
      </c>
      <c r="E98" s="30">
        <f t="shared" si="0"/>
        <v>340.66</v>
      </c>
      <c r="F98" s="31">
        <v>1</v>
      </c>
      <c r="G98" s="31">
        <v>12</v>
      </c>
      <c r="H98" s="31"/>
      <c r="I98" s="27">
        <f t="shared" si="1"/>
        <v>12</v>
      </c>
    </row>
    <row r="99" spans="1:9">
      <c r="A99" s="28">
        <v>47</v>
      </c>
      <c r="B99" s="29" t="s">
        <v>98</v>
      </c>
      <c r="C99" s="30">
        <v>202.72</v>
      </c>
      <c r="D99" s="30">
        <v>0</v>
      </c>
      <c r="E99" s="30">
        <f t="shared" si="0"/>
        <v>202.72</v>
      </c>
      <c r="F99" s="31">
        <v>1</v>
      </c>
      <c r="G99" s="31">
        <v>5</v>
      </c>
      <c r="H99" s="31"/>
      <c r="I99" s="27">
        <f t="shared" si="1"/>
        <v>5</v>
      </c>
    </row>
    <row r="100" spans="1:9">
      <c r="A100" s="28">
        <v>48</v>
      </c>
      <c r="B100" s="29" t="s">
        <v>99</v>
      </c>
      <c r="C100" s="30">
        <v>79.760000000000005</v>
      </c>
      <c r="D100" s="30">
        <v>0</v>
      </c>
      <c r="E100" s="30">
        <f t="shared" si="0"/>
        <v>79.760000000000005</v>
      </c>
      <c r="F100" s="31">
        <v>1</v>
      </c>
      <c r="G100" s="31">
        <v>2</v>
      </c>
      <c r="H100" s="31"/>
      <c r="I100" s="27">
        <f t="shared" si="1"/>
        <v>2</v>
      </c>
    </row>
    <row r="101" spans="1:9">
      <c r="A101" s="28">
        <v>49</v>
      </c>
      <c r="B101" s="29" t="s">
        <v>100</v>
      </c>
      <c r="C101" s="30">
        <v>56.16</v>
      </c>
      <c r="D101" s="30">
        <v>0</v>
      </c>
      <c r="E101" s="30">
        <f t="shared" si="0"/>
        <v>56.16</v>
      </c>
      <c r="F101" s="31">
        <v>1</v>
      </c>
      <c r="G101" s="31">
        <v>1</v>
      </c>
      <c r="H101" s="31"/>
      <c r="I101" s="27">
        <f t="shared" si="1"/>
        <v>1</v>
      </c>
    </row>
    <row r="102" spans="1:9">
      <c r="A102" s="21">
        <v>50</v>
      </c>
      <c r="B102" s="29" t="s">
        <v>101</v>
      </c>
      <c r="C102" s="30">
        <v>100.17</v>
      </c>
      <c r="D102" s="30">
        <v>0</v>
      </c>
      <c r="E102" s="30">
        <f t="shared" si="0"/>
        <v>100.17</v>
      </c>
      <c r="F102" s="31">
        <v>1</v>
      </c>
      <c r="G102" s="31">
        <v>3</v>
      </c>
      <c r="H102" s="31"/>
      <c r="I102" s="27">
        <f t="shared" si="1"/>
        <v>3</v>
      </c>
    </row>
    <row r="103" spans="1:9">
      <c r="A103" s="28">
        <v>51</v>
      </c>
      <c r="B103" s="29" t="s">
        <v>102</v>
      </c>
      <c r="C103" s="30">
        <v>195.14</v>
      </c>
      <c r="D103" s="30">
        <v>0</v>
      </c>
      <c r="E103" s="30">
        <f t="shared" si="0"/>
        <v>195.14</v>
      </c>
      <c r="F103" s="31">
        <v>1</v>
      </c>
      <c r="G103" s="31">
        <v>5</v>
      </c>
      <c r="H103" s="31"/>
      <c r="I103" s="27">
        <f t="shared" si="1"/>
        <v>5</v>
      </c>
    </row>
    <row r="104" spans="1:9">
      <c r="A104" s="28">
        <v>52</v>
      </c>
      <c r="B104" s="29" t="s">
        <v>103</v>
      </c>
      <c r="C104" s="30">
        <v>169.53</v>
      </c>
      <c r="D104" s="30">
        <v>0</v>
      </c>
      <c r="E104" s="30">
        <f t="shared" si="0"/>
        <v>169.53</v>
      </c>
      <c r="F104" s="31">
        <v>1</v>
      </c>
      <c r="G104" s="31">
        <v>6</v>
      </c>
      <c r="H104" s="31"/>
      <c r="I104" s="27">
        <f t="shared" si="1"/>
        <v>6</v>
      </c>
    </row>
    <row r="105" spans="1:9">
      <c r="A105" s="28">
        <v>53</v>
      </c>
      <c r="B105" s="29" t="s">
        <v>104</v>
      </c>
      <c r="C105" s="30">
        <v>175.15</v>
      </c>
      <c r="D105" s="30">
        <v>0</v>
      </c>
      <c r="E105" s="30">
        <f t="shared" si="0"/>
        <v>175.15</v>
      </c>
      <c r="F105" s="31">
        <v>1</v>
      </c>
      <c r="G105" s="31">
        <v>6</v>
      </c>
      <c r="H105" s="31"/>
      <c r="I105" s="27">
        <f t="shared" si="1"/>
        <v>6</v>
      </c>
    </row>
    <row r="106" spans="1:9">
      <c r="A106" s="21">
        <v>54</v>
      </c>
      <c r="B106" s="29" t="s">
        <v>105</v>
      </c>
      <c r="C106" s="30">
        <v>303.52999999999997</v>
      </c>
      <c r="D106" s="30">
        <v>0</v>
      </c>
      <c r="E106" s="30">
        <f t="shared" si="0"/>
        <v>303.52999999999997</v>
      </c>
      <c r="F106" s="31">
        <v>1</v>
      </c>
      <c r="G106" s="31">
        <v>8</v>
      </c>
      <c r="H106" s="31"/>
      <c r="I106" s="27">
        <f t="shared" si="1"/>
        <v>8</v>
      </c>
    </row>
    <row r="107" spans="1:9">
      <c r="A107" s="28">
        <v>55</v>
      </c>
      <c r="B107" s="29" t="s">
        <v>106</v>
      </c>
      <c r="C107" s="30">
        <v>488.16</v>
      </c>
      <c r="D107" s="30">
        <v>0</v>
      </c>
      <c r="E107" s="30">
        <f t="shared" si="0"/>
        <v>488.16</v>
      </c>
      <c r="F107" s="31">
        <v>1</v>
      </c>
      <c r="G107" s="31">
        <v>16</v>
      </c>
      <c r="H107" s="31"/>
      <c r="I107" s="27">
        <f t="shared" si="1"/>
        <v>16</v>
      </c>
    </row>
    <row r="108" spans="1:9">
      <c r="A108" s="28">
        <v>56</v>
      </c>
      <c r="B108" s="29" t="s">
        <v>107</v>
      </c>
      <c r="C108" s="30">
        <v>426.8</v>
      </c>
      <c r="D108" s="30">
        <v>0</v>
      </c>
      <c r="E108" s="30">
        <f t="shared" si="0"/>
        <v>426.8</v>
      </c>
      <c r="F108" s="31">
        <v>1</v>
      </c>
      <c r="G108" s="31">
        <v>10</v>
      </c>
      <c r="H108" s="41">
        <v>0</v>
      </c>
      <c r="I108" s="27">
        <f t="shared" si="1"/>
        <v>10</v>
      </c>
    </row>
    <row r="109" spans="1:9">
      <c r="A109" s="28">
        <v>57</v>
      </c>
      <c r="B109" s="29" t="s">
        <v>108</v>
      </c>
      <c r="C109" s="30">
        <v>387.81</v>
      </c>
      <c r="D109" s="30">
        <v>0</v>
      </c>
      <c r="E109" s="30">
        <f t="shared" si="0"/>
        <v>387.81</v>
      </c>
      <c r="F109" s="31">
        <v>1</v>
      </c>
      <c r="G109" s="31">
        <v>15</v>
      </c>
      <c r="H109" s="31"/>
      <c r="I109" s="27">
        <f t="shared" si="1"/>
        <v>15</v>
      </c>
    </row>
    <row r="110" spans="1:9">
      <c r="A110" s="21">
        <v>58</v>
      </c>
      <c r="B110" s="29" t="s">
        <v>109</v>
      </c>
      <c r="C110" s="30">
        <v>170.62</v>
      </c>
      <c r="D110" s="30">
        <v>0</v>
      </c>
      <c r="E110" s="30">
        <f t="shared" si="0"/>
        <v>170.62</v>
      </c>
      <c r="F110" s="31">
        <v>1</v>
      </c>
      <c r="G110" s="31">
        <v>5</v>
      </c>
      <c r="H110" s="31"/>
      <c r="I110" s="27">
        <f t="shared" si="1"/>
        <v>5</v>
      </c>
    </row>
    <row r="111" spans="1:9">
      <c r="A111" s="28">
        <v>59</v>
      </c>
      <c r="B111" s="29" t="s">
        <v>110</v>
      </c>
      <c r="C111" s="30">
        <v>321.62</v>
      </c>
      <c r="D111" s="30">
        <v>0</v>
      </c>
      <c r="E111" s="30">
        <f t="shared" si="0"/>
        <v>321.62</v>
      </c>
      <c r="F111" s="31">
        <v>1</v>
      </c>
      <c r="G111" s="31">
        <v>10</v>
      </c>
      <c r="H111" s="31"/>
      <c r="I111" s="27">
        <f t="shared" si="1"/>
        <v>10</v>
      </c>
    </row>
    <row r="112" spans="1:9">
      <c r="A112" s="28">
        <v>60</v>
      </c>
      <c r="B112" s="29" t="s">
        <v>111</v>
      </c>
      <c r="C112" s="30">
        <v>156.61000000000001</v>
      </c>
      <c r="D112" s="30">
        <v>0</v>
      </c>
      <c r="E112" s="30">
        <f t="shared" si="0"/>
        <v>156.61000000000001</v>
      </c>
      <c r="F112" s="31">
        <v>1</v>
      </c>
      <c r="G112" s="31">
        <v>5</v>
      </c>
      <c r="H112" s="31"/>
      <c r="I112" s="27">
        <f t="shared" si="1"/>
        <v>5</v>
      </c>
    </row>
    <row r="113" spans="1:9">
      <c r="A113" s="28">
        <v>61</v>
      </c>
      <c r="B113" s="29" t="s">
        <v>112</v>
      </c>
      <c r="C113" s="30">
        <v>115.62</v>
      </c>
      <c r="D113" s="30">
        <v>0</v>
      </c>
      <c r="E113" s="30">
        <f t="shared" si="0"/>
        <v>115.62</v>
      </c>
      <c r="F113" s="31">
        <v>1</v>
      </c>
      <c r="G113" s="31">
        <v>5</v>
      </c>
      <c r="H113" s="31"/>
      <c r="I113" s="27">
        <f t="shared" si="1"/>
        <v>5</v>
      </c>
    </row>
    <row r="114" spans="1:9">
      <c r="A114" s="21">
        <v>62</v>
      </c>
      <c r="B114" s="29" t="s">
        <v>113</v>
      </c>
      <c r="C114" s="30">
        <v>32.89</v>
      </c>
      <c r="D114" s="30">
        <v>0</v>
      </c>
      <c r="E114" s="30">
        <f t="shared" si="0"/>
        <v>32.89</v>
      </c>
      <c r="F114" s="31">
        <v>1</v>
      </c>
      <c r="G114" s="31">
        <v>1</v>
      </c>
      <c r="H114" s="31"/>
      <c r="I114" s="27">
        <f t="shared" si="1"/>
        <v>1</v>
      </c>
    </row>
    <row r="115" spans="1:9">
      <c r="A115" s="28">
        <v>63</v>
      </c>
      <c r="B115" s="29" t="s">
        <v>113</v>
      </c>
      <c r="C115" s="30">
        <v>79.33</v>
      </c>
      <c r="D115" s="30">
        <v>0</v>
      </c>
      <c r="E115" s="30">
        <f t="shared" si="0"/>
        <v>79.33</v>
      </c>
      <c r="F115" s="31">
        <v>1</v>
      </c>
      <c r="G115" s="31">
        <v>2</v>
      </c>
      <c r="H115" s="31"/>
      <c r="I115" s="27">
        <f t="shared" si="1"/>
        <v>2</v>
      </c>
    </row>
    <row r="116" spans="1:9">
      <c r="A116" s="28">
        <v>64</v>
      </c>
      <c r="B116" s="29" t="s">
        <v>114</v>
      </c>
      <c r="C116" s="30">
        <v>218.27</v>
      </c>
      <c r="D116" s="30">
        <v>0</v>
      </c>
      <c r="E116" s="30">
        <f t="shared" si="0"/>
        <v>218.27</v>
      </c>
      <c r="F116" s="31">
        <v>1</v>
      </c>
      <c r="G116" s="31">
        <v>6</v>
      </c>
      <c r="H116" s="31"/>
      <c r="I116" s="27">
        <f t="shared" si="1"/>
        <v>6</v>
      </c>
    </row>
    <row r="117" spans="1:9">
      <c r="A117" s="28">
        <v>65</v>
      </c>
      <c r="B117" s="29" t="s">
        <v>115</v>
      </c>
      <c r="C117" s="30">
        <v>266.38</v>
      </c>
      <c r="D117" s="30">
        <v>0</v>
      </c>
      <c r="E117" s="30">
        <f t="shared" si="0"/>
        <v>266.38</v>
      </c>
      <c r="F117" s="31">
        <v>1</v>
      </c>
      <c r="G117" s="31">
        <v>11</v>
      </c>
      <c r="H117" s="31"/>
      <c r="I117" s="27">
        <f t="shared" si="1"/>
        <v>11</v>
      </c>
    </row>
    <row r="118" spans="1:9">
      <c r="A118" s="21">
        <v>66</v>
      </c>
      <c r="B118" s="29" t="s">
        <v>116</v>
      </c>
      <c r="C118" s="30">
        <v>211.31</v>
      </c>
      <c r="D118" s="30">
        <v>0</v>
      </c>
      <c r="E118" s="30">
        <f t="shared" si="0"/>
        <v>211.31</v>
      </c>
      <c r="F118" s="31">
        <v>1</v>
      </c>
      <c r="G118" s="31">
        <v>6</v>
      </c>
      <c r="H118" s="31"/>
      <c r="I118" s="27">
        <f t="shared" si="1"/>
        <v>6</v>
      </c>
    </row>
    <row r="119" spans="1:9">
      <c r="A119" s="28">
        <v>67</v>
      </c>
      <c r="B119" s="29" t="s">
        <v>117</v>
      </c>
      <c r="C119" s="30">
        <v>198.73</v>
      </c>
      <c r="D119" s="30">
        <v>0</v>
      </c>
      <c r="E119" s="30">
        <f t="shared" si="0"/>
        <v>198.73</v>
      </c>
      <c r="F119" s="31">
        <v>1</v>
      </c>
      <c r="G119" s="31">
        <v>6</v>
      </c>
      <c r="H119" s="31"/>
      <c r="I119" s="27">
        <f t="shared" si="1"/>
        <v>6</v>
      </c>
    </row>
    <row r="120" spans="1:9">
      <c r="A120" s="28">
        <v>68</v>
      </c>
      <c r="B120" s="29" t="s">
        <v>118</v>
      </c>
      <c r="C120" s="30">
        <v>254.92</v>
      </c>
      <c r="D120" s="30">
        <v>41.63</v>
      </c>
      <c r="E120" s="30">
        <f t="shared" si="0"/>
        <v>296.55</v>
      </c>
      <c r="F120" s="31">
        <v>1</v>
      </c>
      <c r="G120" s="31">
        <v>7</v>
      </c>
      <c r="H120" s="31">
        <v>1</v>
      </c>
      <c r="I120" s="27">
        <f t="shared" si="1"/>
        <v>8</v>
      </c>
    </row>
    <row r="121" spans="1:9">
      <c r="A121" s="28">
        <v>69</v>
      </c>
      <c r="B121" s="29" t="s">
        <v>119</v>
      </c>
      <c r="C121" s="30">
        <f>397.9+14.78</f>
        <v>412.67999999999995</v>
      </c>
      <c r="D121" s="30">
        <v>0</v>
      </c>
      <c r="E121" s="30">
        <f t="shared" ref="E121:E170" si="2">C121+D121</f>
        <v>412.67999999999995</v>
      </c>
      <c r="F121" s="31">
        <v>1</v>
      </c>
      <c r="G121" s="31">
        <v>8</v>
      </c>
      <c r="H121" s="31"/>
      <c r="I121" s="27">
        <f t="shared" ref="I121:I170" si="3">SUM(G121:H121)</f>
        <v>8</v>
      </c>
    </row>
    <row r="122" spans="1:9">
      <c r="A122" s="21">
        <v>70</v>
      </c>
      <c r="B122" s="29" t="s">
        <v>120</v>
      </c>
      <c r="C122" s="30">
        <v>192.9</v>
      </c>
      <c r="D122" s="30">
        <v>0</v>
      </c>
      <c r="E122" s="30">
        <f t="shared" si="2"/>
        <v>192.9</v>
      </c>
      <c r="F122" s="31">
        <v>1</v>
      </c>
      <c r="G122" s="31">
        <v>6</v>
      </c>
      <c r="H122" s="31"/>
      <c r="I122" s="27">
        <f t="shared" si="3"/>
        <v>6</v>
      </c>
    </row>
    <row r="123" spans="1:9">
      <c r="A123" s="28">
        <v>71</v>
      </c>
      <c r="B123" s="29" t="s">
        <v>121</v>
      </c>
      <c r="C123" s="30">
        <v>417.66</v>
      </c>
      <c r="D123" s="30">
        <v>0</v>
      </c>
      <c r="E123" s="30">
        <f t="shared" si="2"/>
        <v>417.66</v>
      </c>
      <c r="F123" s="31">
        <v>1</v>
      </c>
      <c r="G123" s="31">
        <v>13</v>
      </c>
      <c r="H123" s="31"/>
      <c r="I123" s="27">
        <f t="shared" si="3"/>
        <v>13</v>
      </c>
    </row>
    <row r="124" spans="1:9">
      <c r="A124" s="28">
        <v>72</v>
      </c>
      <c r="B124" s="29" t="s">
        <v>122</v>
      </c>
      <c r="C124" s="30">
        <v>394.51</v>
      </c>
      <c r="D124" s="30">
        <v>0</v>
      </c>
      <c r="E124" s="30">
        <f t="shared" si="2"/>
        <v>394.51</v>
      </c>
      <c r="F124" s="31">
        <v>1</v>
      </c>
      <c r="G124" s="31">
        <v>10</v>
      </c>
      <c r="H124" s="31"/>
      <c r="I124" s="27">
        <f t="shared" si="3"/>
        <v>10</v>
      </c>
    </row>
    <row r="125" spans="1:9">
      <c r="A125" s="21">
        <v>73</v>
      </c>
      <c r="B125" s="29" t="s">
        <v>123</v>
      </c>
      <c r="C125" s="30">
        <v>439.18</v>
      </c>
      <c r="D125" s="30">
        <v>0</v>
      </c>
      <c r="E125" s="30">
        <f t="shared" si="2"/>
        <v>439.18</v>
      </c>
      <c r="F125" s="31">
        <v>1</v>
      </c>
      <c r="G125" s="31">
        <v>9</v>
      </c>
      <c r="H125" s="31"/>
      <c r="I125" s="27">
        <f t="shared" si="3"/>
        <v>9</v>
      </c>
    </row>
    <row r="126" spans="1:9">
      <c r="A126" s="28">
        <v>74</v>
      </c>
      <c r="B126" s="29" t="s">
        <v>124</v>
      </c>
      <c r="C126" s="30">
        <v>132.84</v>
      </c>
      <c r="D126" s="30">
        <v>16.8</v>
      </c>
      <c r="E126" s="30">
        <f t="shared" si="2"/>
        <v>149.64000000000001</v>
      </c>
      <c r="F126" s="31">
        <v>1</v>
      </c>
      <c r="G126" s="31">
        <v>5</v>
      </c>
      <c r="H126" s="31">
        <v>1</v>
      </c>
      <c r="I126" s="27">
        <f t="shared" si="3"/>
        <v>6</v>
      </c>
    </row>
    <row r="127" spans="1:9">
      <c r="A127" s="28">
        <v>75</v>
      </c>
      <c r="B127" s="29" t="s">
        <v>125</v>
      </c>
      <c r="C127" s="30">
        <v>99.3</v>
      </c>
      <c r="D127" s="30">
        <v>0</v>
      </c>
      <c r="E127" s="30">
        <f t="shared" si="2"/>
        <v>99.3</v>
      </c>
      <c r="F127" s="31">
        <v>1</v>
      </c>
      <c r="G127" s="31">
        <v>4</v>
      </c>
      <c r="H127" s="31"/>
      <c r="I127" s="27">
        <f t="shared" si="3"/>
        <v>4</v>
      </c>
    </row>
    <row r="128" spans="1:9">
      <c r="A128" s="28">
        <v>76</v>
      </c>
      <c r="B128" s="29" t="s">
        <v>126</v>
      </c>
      <c r="C128" s="30">
        <v>41.08</v>
      </c>
      <c r="D128" s="30">
        <v>0</v>
      </c>
      <c r="E128" s="30">
        <f t="shared" si="2"/>
        <v>41.08</v>
      </c>
      <c r="F128" s="31">
        <v>1</v>
      </c>
      <c r="G128" s="31">
        <v>1</v>
      </c>
      <c r="H128" s="31"/>
      <c r="I128" s="27">
        <f t="shared" si="3"/>
        <v>1</v>
      </c>
    </row>
    <row r="129" spans="1:9">
      <c r="A129" s="21">
        <v>77</v>
      </c>
      <c r="B129" s="29" t="s">
        <v>127</v>
      </c>
      <c r="C129" s="30">
        <v>80.069999999999993</v>
      </c>
      <c r="D129" s="30">
        <v>0</v>
      </c>
      <c r="E129" s="30">
        <f t="shared" si="2"/>
        <v>80.069999999999993</v>
      </c>
      <c r="F129" s="31">
        <v>1</v>
      </c>
      <c r="G129" s="31">
        <v>2</v>
      </c>
      <c r="H129" s="31"/>
      <c r="I129" s="27">
        <f t="shared" si="3"/>
        <v>2</v>
      </c>
    </row>
    <row r="130" spans="1:9">
      <c r="A130" s="28">
        <v>78</v>
      </c>
      <c r="B130" s="29" t="s">
        <v>128</v>
      </c>
      <c r="C130" s="30">
        <v>255.31</v>
      </c>
      <c r="D130" s="30">
        <v>0</v>
      </c>
      <c r="E130" s="30">
        <f t="shared" si="2"/>
        <v>255.31</v>
      </c>
      <c r="F130" s="31">
        <v>1</v>
      </c>
      <c r="G130" s="31">
        <v>6</v>
      </c>
      <c r="H130" s="31"/>
      <c r="I130" s="27">
        <f t="shared" si="3"/>
        <v>6</v>
      </c>
    </row>
    <row r="131" spans="1:9">
      <c r="A131" s="28">
        <v>79</v>
      </c>
      <c r="B131" s="29" t="s">
        <v>129</v>
      </c>
      <c r="C131" s="30">
        <v>62.76</v>
      </c>
      <c r="D131" s="30">
        <v>0</v>
      </c>
      <c r="E131" s="30">
        <f t="shared" si="2"/>
        <v>62.76</v>
      </c>
      <c r="F131" s="31">
        <v>1</v>
      </c>
      <c r="G131" s="31">
        <v>2</v>
      </c>
      <c r="H131" s="31"/>
      <c r="I131" s="27">
        <f t="shared" si="3"/>
        <v>2</v>
      </c>
    </row>
    <row r="132" spans="1:9">
      <c r="A132" s="21">
        <v>80</v>
      </c>
      <c r="B132" s="29" t="s">
        <v>130</v>
      </c>
      <c r="C132" s="30">
        <v>128.18</v>
      </c>
      <c r="D132" s="30">
        <v>0</v>
      </c>
      <c r="E132" s="30">
        <f t="shared" si="2"/>
        <v>128.18</v>
      </c>
      <c r="F132" s="31">
        <v>1</v>
      </c>
      <c r="G132" s="31">
        <v>4</v>
      </c>
      <c r="H132" s="31"/>
      <c r="I132" s="27">
        <f t="shared" si="3"/>
        <v>4</v>
      </c>
    </row>
    <row r="133" spans="1:9">
      <c r="A133" s="28">
        <v>81</v>
      </c>
      <c r="B133" s="29" t="s">
        <v>131</v>
      </c>
      <c r="C133" s="30">
        <f>248.15+0.96</f>
        <v>249.11</v>
      </c>
      <c r="D133" s="30">
        <v>107.64</v>
      </c>
      <c r="E133" s="30">
        <f t="shared" si="2"/>
        <v>356.75</v>
      </c>
      <c r="F133" s="31">
        <v>1</v>
      </c>
      <c r="G133" s="31">
        <v>8</v>
      </c>
      <c r="H133" s="31">
        <v>3</v>
      </c>
      <c r="I133" s="27">
        <f t="shared" si="3"/>
        <v>11</v>
      </c>
    </row>
    <row r="134" spans="1:9">
      <c r="A134" s="28">
        <v>82</v>
      </c>
      <c r="B134" s="29" t="s">
        <v>132</v>
      </c>
      <c r="C134" s="30">
        <v>398.38</v>
      </c>
      <c r="D134" s="30">
        <v>0</v>
      </c>
      <c r="E134" s="30">
        <f t="shared" si="2"/>
        <v>398.38</v>
      </c>
      <c r="F134" s="31">
        <v>1</v>
      </c>
      <c r="G134" s="31">
        <v>12</v>
      </c>
      <c r="H134" s="31"/>
      <c r="I134" s="27">
        <f t="shared" si="3"/>
        <v>12</v>
      </c>
    </row>
    <row r="135" spans="1:9">
      <c r="A135" s="28">
        <v>83</v>
      </c>
      <c r="B135" s="29" t="s">
        <v>133</v>
      </c>
      <c r="C135" s="30">
        <f>144.26-1.34</f>
        <v>142.91999999999999</v>
      </c>
      <c r="D135" s="30">
        <v>96.86</v>
      </c>
      <c r="E135" s="30">
        <f t="shared" si="2"/>
        <v>239.77999999999997</v>
      </c>
      <c r="F135" s="31">
        <v>1</v>
      </c>
      <c r="G135" s="31">
        <v>4</v>
      </c>
      <c r="H135" s="31">
        <v>1</v>
      </c>
      <c r="I135" s="27">
        <f t="shared" si="3"/>
        <v>5</v>
      </c>
    </row>
    <row r="136" spans="1:9">
      <c r="A136" s="21">
        <v>84</v>
      </c>
      <c r="B136" s="29" t="s">
        <v>134</v>
      </c>
      <c r="C136" s="30">
        <v>81.17</v>
      </c>
      <c r="D136" s="30">
        <v>56.28</v>
      </c>
      <c r="E136" s="30">
        <f t="shared" si="2"/>
        <v>137.44999999999999</v>
      </c>
      <c r="F136" s="31">
        <v>0.3</v>
      </c>
      <c r="G136" s="31">
        <v>3</v>
      </c>
      <c r="H136" s="42">
        <v>1</v>
      </c>
      <c r="I136" s="27">
        <f t="shared" si="3"/>
        <v>4</v>
      </c>
    </row>
    <row r="137" spans="1:9">
      <c r="A137" s="28">
        <v>85</v>
      </c>
      <c r="B137" s="29" t="s">
        <v>135</v>
      </c>
      <c r="C137" s="30">
        <v>80</v>
      </c>
      <c r="D137" s="30">
        <v>0</v>
      </c>
      <c r="E137" s="30">
        <f t="shared" si="2"/>
        <v>80</v>
      </c>
      <c r="F137" s="31">
        <v>1</v>
      </c>
      <c r="G137" s="31">
        <v>2</v>
      </c>
      <c r="H137" s="31"/>
      <c r="I137" s="27">
        <f t="shared" si="3"/>
        <v>2</v>
      </c>
    </row>
    <row r="138" spans="1:9">
      <c r="A138" s="28">
        <v>86</v>
      </c>
      <c r="B138" s="29" t="s">
        <v>136</v>
      </c>
      <c r="C138" s="30">
        <v>447.99</v>
      </c>
      <c r="D138" s="30">
        <v>0</v>
      </c>
      <c r="E138" s="30">
        <f t="shared" si="2"/>
        <v>447.99</v>
      </c>
      <c r="F138" s="31">
        <v>1</v>
      </c>
      <c r="G138" s="31">
        <v>20</v>
      </c>
      <c r="H138" s="31"/>
      <c r="I138" s="27">
        <f t="shared" si="3"/>
        <v>20</v>
      </c>
    </row>
    <row r="139" spans="1:9">
      <c r="A139" s="28">
        <v>87</v>
      </c>
      <c r="B139" s="29" t="s">
        <v>137</v>
      </c>
      <c r="C139" s="30">
        <v>38.32</v>
      </c>
      <c r="D139" s="30">
        <v>0</v>
      </c>
      <c r="E139" s="30">
        <f t="shared" si="2"/>
        <v>38.32</v>
      </c>
      <c r="F139" s="31">
        <v>1</v>
      </c>
      <c r="G139" s="31">
        <v>1</v>
      </c>
      <c r="H139" s="31"/>
      <c r="I139" s="27">
        <f t="shared" si="3"/>
        <v>1</v>
      </c>
    </row>
    <row r="140" spans="1:9">
      <c r="A140" s="21">
        <v>88</v>
      </c>
      <c r="B140" s="29" t="s">
        <v>138</v>
      </c>
      <c r="C140" s="30">
        <v>293.64999999999998</v>
      </c>
      <c r="D140" s="30">
        <v>0</v>
      </c>
      <c r="E140" s="30">
        <f t="shared" si="2"/>
        <v>293.64999999999998</v>
      </c>
      <c r="F140" s="31">
        <v>1</v>
      </c>
      <c r="G140" s="38">
        <v>12</v>
      </c>
      <c r="H140" s="31"/>
      <c r="I140" s="27">
        <f t="shared" si="3"/>
        <v>12</v>
      </c>
    </row>
    <row r="141" spans="1:9">
      <c r="A141" s="28">
        <v>89</v>
      </c>
      <c r="B141" s="29" t="s">
        <v>139</v>
      </c>
      <c r="C141" s="30">
        <v>378.48</v>
      </c>
      <c r="D141" s="30">
        <v>216.51</v>
      </c>
      <c r="E141" s="30">
        <f t="shared" si="2"/>
        <v>594.99</v>
      </c>
      <c r="F141" s="31">
        <v>1</v>
      </c>
      <c r="G141" s="31">
        <v>10</v>
      </c>
      <c r="H141" s="31">
        <v>4</v>
      </c>
      <c r="I141" s="27">
        <f t="shared" si="3"/>
        <v>14</v>
      </c>
    </row>
    <row r="142" spans="1:9">
      <c r="A142" s="28">
        <v>90</v>
      </c>
      <c r="B142" s="29" t="s">
        <v>140</v>
      </c>
      <c r="C142" s="30">
        <v>81.95</v>
      </c>
      <c r="D142" s="30">
        <v>0</v>
      </c>
      <c r="E142" s="30">
        <f t="shared" si="2"/>
        <v>81.95</v>
      </c>
      <c r="F142" s="31">
        <v>1</v>
      </c>
      <c r="G142" s="31">
        <v>2</v>
      </c>
      <c r="H142" s="31"/>
      <c r="I142" s="27">
        <f t="shared" si="3"/>
        <v>2</v>
      </c>
    </row>
    <row r="143" spans="1:9">
      <c r="A143" s="28">
        <v>91</v>
      </c>
      <c r="B143" s="43" t="s">
        <v>141</v>
      </c>
      <c r="C143" s="3">
        <v>44.24</v>
      </c>
      <c r="D143" s="30">
        <v>0</v>
      </c>
      <c r="E143" s="3">
        <f>SUM(C143:D143)</f>
        <v>44.24</v>
      </c>
      <c r="F143" s="31">
        <v>1</v>
      </c>
      <c r="G143" s="31">
        <v>1</v>
      </c>
      <c r="H143" s="27"/>
      <c r="I143" s="27">
        <f t="shared" si="3"/>
        <v>1</v>
      </c>
    </row>
    <row r="144" spans="1:9">
      <c r="A144" s="21">
        <v>92</v>
      </c>
      <c r="B144" s="43" t="s">
        <v>142</v>
      </c>
      <c r="C144" s="3">
        <f>457.46+45.78</f>
        <v>503.24</v>
      </c>
      <c r="D144" s="3">
        <v>0</v>
      </c>
      <c r="E144" s="3">
        <f>SUM(C144:D144)</f>
        <v>503.24</v>
      </c>
      <c r="F144" s="31">
        <v>1</v>
      </c>
      <c r="G144" s="44">
        <v>13</v>
      </c>
      <c r="H144" s="27"/>
      <c r="I144" s="27">
        <f t="shared" si="3"/>
        <v>13</v>
      </c>
    </row>
    <row r="145" spans="1:9">
      <c r="A145" s="28">
        <v>93</v>
      </c>
      <c r="B145" s="29" t="s">
        <v>143</v>
      </c>
      <c r="C145" s="30">
        <v>231.22</v>
      </c>
      <c r="D145" s="30">
        <v>0</v>
      </c>
      <c r="E145" s="30">
        <f t="shared" si="2"/>
        <v>231.22</v>
      </c>
      <c r="F145" s="31">
        <v>1</v>
      </c>
      <c r="G145" s="31">
        <v>6</v>
      </c>
      <c r="H145" s="31"/>
      <c r="I145" s="27">
        <f t="shared" si="3"/>
        <v>6</v>
      </c>
    </row>
    <row r="146" spans="1:9">
      <c r="A146" s="28">
        <v>94</v>
      </c>
      <c r="B146" s="29" t="s">
        <v>144</v>
      </c>
      <c r="C146" s="30">
        <v>124.73</v>
      </c>
      <c r="D146" s="30">
        <v>0</v>
      </c>
      <c r="E146" s="30">
        <f t="shared" si="2"/>
        <v>124.73</v>
      </c>
      <c r="F146" s="31">
        <v>1</v>
      </c>
      <c r="G146" s="31">
        <v>6</v>
      </c>
      <c r="H146" s="31"/>
      <c r="I146" s="27">
        <f t="shared" si="3"/>
        <v>6</v>
      </c>
    </row>
    <row r="147" spans="1:9">
      <c r="A147" s="28">
        <v>95</v>
      </c>
      <c r="B147" s="29" t="s">
        <v>145</v>
      </c>
      <c r="C147" s="30">
        <v>30.42</v>
      </c>
      <c r="D147" s="30">
        <v>0</v>
      </c>
      <c r="E147" s="30">
        <f t="shared" si="2"/>
        <v>30.42</v>
      </c>
      <c r="F147" s="31">
        <v>1</v>
      </c>
      <c r="G147" s="31">
        <v>1</v>
      </c>
      <c r="H147" s="31"/>
      <c r="I147" s="27">
        <f t="shared" si="3"/>
        <v>1</v>
      </c>
    </row>
    <row r="148" spans="1:9">
      <c r="A148" s="21">
        <v>96</v>
      </c>
      <c r="B148" s="29" t="s">
        <v>143</v>
      </c>
      <c r="C148" s="30">
        <v>127.83</v>
      </c>
      <c r="D148" s="30">
        <v>43.03</v>
      </c>
      <c r="E148" s="30">
        <f t="shared" si="2"/>
        <v>170.86</v>
      </c>
      <c r="F148" s="31">
        <v>1</v>
      </c>
      <c r="G148" s="31">
        <v>5</v>
      </c>
      <c r="H148" s="31">
        <v>1</v>
      </c>
      <c r="I148" s="27">
        <f t="shared" si="3"/>
        <v>6</v>
      </c>
    </row>
    <row r="149" spans="1:9">
      <c r="A149" s="28">
        <v>97</v>
      </c>
      <c r="B149" s="29" t="s">
        <v>146</v>
      </c>
      <c r="C149" s="30">
        <v>83.77</v>
      </c>
      <c r="D149" s="30">
        <v>0</v>
      </c>
      <c r="E149" s="30">
        <f t="shared" si="2"/>
        <v>83.77</v>
      </c>
      <c r="F149" s="31">
        <v>1</v>
      </c>
      <c r="G149" s="31">
        <v>3</v>
      </c>
      <c r="H149" s="31"/>
      <c r="I149" s="27">
        <f t="shared" si="3"/>
        <v>3</v>
      </c>
    </row>
    <row r="150" spans="1:9">
      <c r="A150" s="28">
        <v>98</v>
      </c>
      <c r="B150" s="29" t="s">
        <v>147</v>
      </c>
      <c r="C150" s="30">
        <v>73.86</v>
      </c>
      <c r="D150" s="30">
        <v>0</v>
      </c>
      <c r="E150" s="30">
        <f t="shared" si="2"/>
        <v>73.86</v>
      </c>
      <c r="F150" s="31">
        <v>1</v>
      </c>
      <c r="G150" s="31">
        <v>2</v>
      </c>
      <c r="H150" s="31"/>
      <c r="I150" s="27">
        <f t="shared" si="3"/>
        <v>2</v>
      </c>
    </row>
    <row r="151" spans="1:9">
      <c r="A151" s="28">
        <v>99</v>
      </c>
      <c r="B151" s="29" t="s">
        <v>148</v>
      </c>
      <c r="C151" s="45">
        <v>401.08</v>
      </c>
      <c r="D151" s="45">
        <v>0</v>
      </c>
      <c r="E151" s="30">
        <f t="shared" si="2"/>
        <v>401.08</v>
      </c>
      <c r="F151" s="31">
        <v>1</v>
      </c>
      <c r="G151" s="31">
        <f>15-1</f>
        <v>14</v>
      </c>
      <c r="H151" s="31"/>
      <c r="I151" s="27">
        <f t="shared" si="3"/>
        <v>14</v>
      </c>
    </row>
    <row r="152" spans="1:9">
      <c r="A152" s="21">
        <v>100</v>
      </c>
      <c r="B152" s="46" t="s">
        <v>149</v>
      </c>
      <c r="C152" s="39">
        <v>43.9</v>
      </c>
      <c r="D152" s="39">
        <v>0</v>
      </c>
      <c r="E152" s="39">
        <f t="shared" si="2"/>
        <v>43.9</v>
      </c>
      <c r="F152" s="38">
        <v>1</v>
      </c>
      <c r="G152" s="38">
        <v>1</v>
      </c>
      <c r="H152" s="38"/>
      <c r="I152" s="47">
        <f t="shared" si="3"/>
        <v>1</v>
      </c>
    </row>
    <row r="153" spans="1:9">
      <c r="A153" s="28">
        <v>101</v>
      </c>
      <c r="B153" s="29" t="s">
        <v>150</v>
      </c>
      <c r="C153" s="39">
        <f>1021.33+0.01</f>
        <v>1021.34</v>
      </c>
      <c r="D153" s="30">
        <v>50.2</v>
      </c>
      <c r="E153" s="30">
        <f t="shared" si="2"/>
        <v>1071.54</v>
      </c>
      <c r="F153" s="31">
        <v>1</v>
      </c>
      <c r="G153" s="31">
        <v>31</v>
      </c>
      <c r="H153" s="31">
        <v>1</v>
      </c>
      <c r="I153" s="27">
        <f t="shared" si="3"/>
        <v>32</v>
      </c>
    </row>
    <row r="154" spans="1:9">
      <c r="A154" s="28">
        <v>102</v>
      </c>
      <c r="B154" s="29" t="s">
        <v>151</v>
      </c>
      <c r="C154" s="30">
        <f>1088.67+16.05</f>
        <v>1104.72</v>
      </c>
      <c r="D154" s="30">
        <v>105.62</v>
      </c>
      <c r="E154" s="30">
        <f t="shared" si="2"/>
        <v>1210.3400000000001</v>
      </c>
      <c r="F154" s="31">
        <v>1</v>
      </c>
      <c r="G154" s="31">
        <f>31-1</f>
        <v>30</v>
      </c>
      <c r="H154" s="31">
        <v>3</v>
      </c>
      <c r="I154" s="27">
        <f t="shared" si="3"/>
        <v>33</v>
      </c>
    </row>
    <row r="155" spans="1:9">
      <c r="A155" s="28">
        <v>103</v>
      </c>
      <c r="B155" s="29" t="s">
        <v>152</v>
      </c>
      <c r="C155" s="30">
        <v>519.21</v>
      </c>
      <c r="D155" s="30">
        <v>0</v>
      </c>
      <c r="E155" s="30">
        <f t="shared" si="2"/>
        <v>519.21</v>
      </c>
      <c r="F155" s="31">
        <v>1</v>
      </c>
      <c r="G155" s="31">
        <f>16-1</f>
        <v>15</v>
      </c>
      <c r="H155" s="31"/>
      <c r="I155" s="27">
        <f t="shared" si="3"/>
        <v>15</v>
      </c>
    </row>
    <row r="156" spans="1:9">
      <c r="A156" s="21">
        <v>104</v>
      </c>
      <c r="B156" s="29" t="s">
        <v>153</v>
      </c>
      <c r="C156" s="30">
        <v>371.78</v>
      </c>
      <c r="D156" s="30">
        <v>0</v>
      </c>
      <c r="E156" s="30">
        <f t="shared" si="2"/>
        <v>371.78</v>
      </c>
      <c r="F156" s="31">
        <v>1</v>
      </c>
      <c r="G156" s="31">
        <f>11-1</f>
        <v>10</v>
      </c>
      <c r="H156" s="31"/>
      <c r="I156" s="27">
        <f t="shared" si="3"/>
        <v>10</v>
      </c>
    </row>
    <row r="157" spans="1:9">
      <c r="A157" s="28">
        <v>105</v>
      </c>
      <c r="B157" s="29" t="s">
        <v>154</v>
      </c>
      <c r="C157" s="30">
        <v>218.55</v>
      </c>
      <c r="D157" s="30">
        <v>113.4</v>
      </c>
      <c r="E157" s="30">
        <f t="shared" si="2"/>
        <v>331.95000000000005</v>
      </c>
      <c r="F157" s="31">
        <v>1</v>
      </c>
      <c r="G157" s="31">
        <v>5</v>
      </c>
      <c r="H157" s="31">
        <v>1</v>
      </c>
      <c r="I157" s="27">
        <f t="shared" si="3"/>
        <v>6</v>
      </c>
    </row>
    <row r="158" spans="1:9">
      <c r="A158" s="28">
        <v>106</v>
      </c>
      <c r="B158" s="29" t="s">
        <v>155</v>
      </c>
      <c r="C158" s="30">
        <v>671.12</v>
      </c>
      <c r="D158" s="30">
        <v>0</v>
      </c>
      <c r="E158" s="30">
        <f t="shared" si="2"/>
        <v>671.12</v>
      </c>
      <c r="F158" s="31">
        <v>1</v>
      </c>
      <c r="G158" s="31">
        <v>24</v>
      </c>
      <c r="H158" s="31"/>
      <c r="I158" s="27">
        <f t="shared" si="3"/>
        <v>24</v>
      </c>
    </row>
    <row r="159" spans="1:9">
      <c r="A159" s="28">
        <v>107</v>
      </c>
      <c r="B159" s="29" t="s">
        <v>156</v>
      </c>
      <c r="C159" s="30">
        <v>179.04</v>
      </c>
      <c r="D159" s="30">
        <v>0</v>
      </c>
      <c r="E159" s="30">
        <f t="shared" si="2"/>
        <v>179.04</v>
      </c>
      <c r="F159" s="31">
        <v>1</v>
      </c>
      <c r="G159" s="31">
        <v>7</v>
      </c>
      <c r="H159" s="31"/>
      <c r="I159" s="27">
        <f t="shared" si="3"/>
        <v>7</v>
      </c>
    </row>
    <row r="160" spans="1:9">
      <c r="A160" s="21">
        <v>108</v>
      </c>
      <c r="B160" s="29" t="s">
        <v>157</v>
      </c>
      <c r="C160" s="30">
        <v>302.3</v>
      </c>
      <c r="D160" s="30">
        <f>42.68-11.1</f>
        <v>31.58</v>
      </c>
      <c r="E160" s="30">
        <f t="shared" si="2"/>
        <v>333.88</v>
      </c>
      <c r="F160" s="31">
        <v>1</v>
      </c>
      <c r="G160" s="31">
        <v>9</v>
      </c>
      <c r="H160" s="31">
        <v>2</v>
      </c>
      <c r="I160" s="27">
        <f t="shared" si="3"/>
        <v>11</v>
      </c>
    </row>
    <row r="161" spans="1:9">
      <c r="A161" s="28">
        <v>109</v>
      </c>
      <c r="B161" s="29" t="s">
        <v>158</v>
      </c>
      <c r="C161" s="30">
        <v>112.6</v>
      </c>
      <c r="D161" s="30">
        <v>0</v>
      </c>
      <c r="E161" s="30">
        <f t="shared" si="2"/>
        <v>112.6</v>
      </c>
      <c r="F161" s="31">
        <v>1</v>
      </c>
      <c r="G161" s="31">
        <v>4</v>
      </c>
      <c r="H161" s="31"/>
      <c r="I161" s="27">
        <f t="shared" si="3"/>
        <v>4</v>
      </c>
    </row>
    <row r="162" spans="1:9">
      <c r="A162" s="28">
        <v>110</v>
      </c>
      <c r="B162" s="29" t="s">
        <v>159</v>
      </c>
      <c r="C162" s="30">
        <v>672.58</v>
      </c>
      <c r="D162" s="30">
        <v>0</v>
      </c>
      <c r="E162" s="30">
        <f t="shared" si="2"/>
        <v>672.58</v>
      </c>
      <c r="F162" s="31">
        <v>1</v>
      </c>
      <c r="G162" s="31">
        <v>15</v>
      </c>
      <c r="H162" s="31"/>
      <c r="I162" s="27">
        <f t="shared" si="3"/>
        <v>15</v>
      </c>
    </row>
    <row r="163" spans="1:9">
      <c r="A163" s="28">
        <v>111</v>
      </c>
      <c r="B163" s="29" t="s">
        <v>160</v>
      </c>
      <c r="C163" s="30">
        <v>476.32</v>
      </c>
      <c r="D163" s="30">
        <v>50.43</v>
      </c>
      <c r="E163" s="30">
        <f t="shared" si="2"/>
        <v>526.75</v>
      </c>
      <c r="F163" s="31">
        <v>1</v>
      </c>
      <c r="G163" s="31">
        <f>13-1</f>
        <v>12</v>
      </c>
      <c r="H163" s="31">
        <v>1</v>
      </c>
      <c r="I163" s="27">
        <f t="shared" si="3"/>
        <v>13</v>
      </c>
    </row>
    <row r="164" spans="1:9">
      <c r="A164" s="21">
        <v>112</v>
      </c>
      <c r="B164" s="29" t="s">
        <v>161</v>
      </c>
      <c r="C164" s="30">
        <v>388.52</v>
      </c>
      <c r="D164" s="30">
        <v>0</v>
      </c>
      <c r="E164" s="30">
        <f t="shared" si="2"/>
        <v>388.52</v>
      </c>
      <c r="F164" s="31">
        <v>1</v>
      </c>
      <c r="G164" s="31">
        <v>11</v>
      </c>
      <c r="H164" s="31"/>
      <c r="I164" s="27">
        <f t="shared" si="3"/>
        <v>11</v>
      </c>
    </row>
    <row r="165" spans="1:9">
      <c r="A165" s="28">
        <v>113</v>
      </c>
      <c r="B165" s="29" t="s">
        <v>162</v>
      </c>
      <c r="C165" s="30">
        <v>121.67</v>
      </c>
      <c r="D165" s="30">
        <v>0</v>
      </c>
      <c r="E165" s="30">
        <f t="shared" si="2"/>
        <v>121.67</v>
      </c>
      <c r="F165" s="31">
        <v>1</v>
      </c>
      <c r="G165" s="31">
        <v>4</v>
      </c>
      <c r="H165" s="31"/>
      <c r="I165" s="27">
        <f t="shared" si="3"/>
        <v>4</v>
      </c>
    </row>
    <row r="166" spans="1:9">
      <c r="A166" s="28">
        <v>114</v>
      </c>
      <c r="B166" s="29" t="s">
        <v>163</v>
      </c>
      <c r="C166" s="30">
        <v>202.25</v>
      </c>
      <c r="D166" s="30">
        <v>0</v>
      </c>
      <c r="E166" s="30">
        <f t="shared" si="2"/>
        <v>202.25</v>
      </c>
      <c r="F166" s="31">
        <v>1</v>
      </c>
      <c r="G166" s="31">
        <v>7</v>
      </c>
      <c r="H166" s="31"/>
      <c r="I166" s="27">
        <f t="shared" si="3"/>
        <v>7</v>
      </c>
    </row>
    <row r="167" spans="1:9">
      <c r="A167" s="28">
        <v>115</v>
      </c>
      <c r="B167" s="29" t="s">
        <v>164</v>
      </c>
      <c r="C167" s="30">
        <v>357.36</v>
      </c>
      <c r="D167" s="30">
        <v>0</v>
      </c>
      <c r="E167" s="30">
        <f t="shared" si="2"/>
        <v>357.36</v>
      </c>
      <c r="F167" s="31">
        <v>1</v>
      </c>
      <c r="G167" s="31">
        <v>14</v>
      </c>
      <c r="H167" s="31"/>
      <c r="I167" s="27">
        <f t="shared" si="3"/>
        <v>14</v>
      </c>
    </row>
    <row r="168" spans="1:9">
      <c r="A168" s="21">
        <v>116</v>
      </c>
      <c r="B168" s="29" t="s">
        <v>165</v>
      </c>
      <c r="C168" s="30">
        <v>378.55</v>
      </c>
      <c r="D168" s="30">
        <v>0</v>
      </c>
      <c r="E168" s="30">
        <f t="shared" si="2"/>
        <v>378.55</v>
      </c>
      <c r="F168" s="31">
        <v>1</v>
      </c>
      <c r="G168" s="31">
        <v>12</v>
      </c>
      <c r="H168" s="31"/>
      <c r="I168" s="27">
        <f t="shared" si="3"/>
        <v>12</v>
      </c>
    </row>
    <row r="169" spans="1:9">
      <c r="A169" s="28">
        <v>117</v>
      </c>
      <c r="B169" s="29" t="s">
        <v>166</v>
      </c>
      <c r="C169" s="30">
        <v>324.20999999999998</v>
      </c>
      <c r="D169" s="30">
        <v>0</v>
      </c>
      <c r="E169" s="30">
        <f t="shared" si="2"/>
        <v>324.20999999999998</v>
      </c>
      <c r="F169" s="31">
        <v>1</v>
      </c>
      <c r="G169" s="31">
        <v>13</v>
      </c>
      <c r="H169" s="31"/>
      <c r="I169" s="27">
        <f t="shared" si="3"/>
        <v>13</v>
      </c>
    </row>
    <row r="170" spans="1:9" ht="15" thickBot="1">
      <c r="A170" s="48">
        <v>118</v>
      </c>
      <c r="B170" s="29" t="s">
        <v>167</v>
      </c>
      <c r="C170" s="30">
        <v>317.39</v>
      </c>
      <c r="D170" s="30">
        <v>0</v>
      </c>
      <c r="E170" s="30">
        <f t="shared" si="2"/>
        <v>317.39</v>
      </c>
      <c r="F170" s="31">
        <v>1</v>
      </c>
      <c r="G170" s="31">
        <v>9</v>
      </c>
      <c r="H170" s="31"/>
      <c r="I170" s="31">
        <f t="shared" si="3"/>
        <v>9</v>
      </c>
    </row>
    <row r="171" spans="1:9" ht="15" thickBot="1">
      <c r="A171" s="112" t="s">
        <v>41</v>
      </c>
      <c r="B171" s="113"/>
      <c r="C171" s="5">
        <f t="shared" ref="C171:I171" si="4">SUM(C53:C170)</f>
        <v>36043.340000000004</v>
      </c>
      <c r="D171" s="5">
        <f t="shared" si="4"/>
        <v>2632.8599999999997</v>
      </c>
      <c r="E171" s="5">
        <f t="shared" si="4"/>
        <v>38676.200000000004</v>
      </c>
      <c r="F171" s="49">
        <f t="shared" si="4"/>
        <v>115.8</v>
      </c>
      <c r="G171" s="50">
        <f t="shared" si="4"/>
        <v>1069</v>
      </c>
      <c r="H171" s="50">
        <f t="shared" si="4"/>
        <v>45</v>
      </c>
      <c r="I171" s="51">
        <f t="shared" si="4"/>
        <v>1114</v>
      </c>
    </row>
    <row r="175" spans="1:9">
      <c r="A175" s="52" t="s">
        <v>168</v>
      </c>
      <c r="B175" s="52"/>
      <c r="C175" s="52"/>
      <c r="D175" s="52"/>
      <c r="E175" s="52"/>
      <c r="F175" s="52"/>
      <c r="G175" s="52"/>
      <c r="H175" s="53"/>
      <c r="I175" s="53"/>
    </row>
    <row r="176" spans="1:9" ht="15" thickBot="1">
      <c r="A176" s="53"/>
      <c r="B176" s="53"/>
      <c r="C176" s="53"/>
      <c r="D176" s="53"/>
      <c r="E176" s="53"/>
      <c r="F176" s="53"/>
      <c r="G176" s="53"/>
      <c r="H176" s="53"/>
      <c r="I176" s="53"/>
    </row>
    <row r="177" spans="1:9">
      <c r="A177" s="101" t="s">
        <v>44</v>
      </c>
      <c r="B177" s="103" t="s">
        <v>3</v>
      </c>
      <c r="C177" s="105" t="s">
        <v>45</v>
      </c>
      <c r="D177" s="105"/>
      <c r="E177" s="105" t="s">
        <v>46</v>
      </c>
      <c r="F177" s="105" t="s">
        <v>47</v>
      </c>
      <c r="G177" s="103" t="s">
        <v>48</v>
      </c>
      <c r="H177" s="103"/>
      <c r="I177" s="107" t="s">
        <v>49</v>
      </c>
    </row>
    <row r="178" spans="1:9" ht="39" thickBot="1">
      <c r="A178" s="102"/>
      <c r="B178" s="104"/>
      <c r="C178" s="20" t="s">
        <v>50</v>
      </c>
      <c r="D178" s="20" t="s">
        <v>51</v>
      </c>
      <c r="E178" s="106"/>
      <c r="F178" s="106"/>
      <c r="G178" s="20" t="s">
        <v>50</v>
      </c>
      <c r="H178" s="20" t="s">
        <v>51</v>
      </c>
      <c r="I178" s="108"/>
    </row>
    <row r="179" spans="1:9">
      <c r="A179" s="54">
        <v>1</v>
      </c>
      <c r="B179" s="29" t="s">
        <v>169</v>
      </c>
      <c r="C179" s="30">
        <v>259.85000000000002</v>
      </c>
      <c r="D179" s="30">
        <v>0</v>
      </c>
      <c r="E179" s="30">
        <f t="shared" ref="E179:E184" si="5">C179+D179</f>
        <v>259.85000000000002</v>
      </c>
      <c r="F179" s="31">
        <v>1</v>
      </c>
      <c r="G179" s="31">
        <v>8</v>
      </c>
      <c r="H179" s="31"/>
      <c r="I179" s="27">
        <f t="shared" ref="I179:I184" si="6">SUM(G179:H179)</f>
        <v>8</v>
      </c>
    </row>
    <row r="180" spans="1:9">
      <c r="A180" s="55">
        <v>2</v>
      </c>
      <c r="B180" s="29" t="s">
        <v>170</v>
      </c>
      <c r="C180" s="30">
        <v>38</v>
      </c>
      <c r="D180" s="30">
        <v>0</v>
      </c>
      <c r="E180" s="30">
        <f t="shared" si="5"/>
        <v>38</v>
      </c>
      <c r="F180" s="56">
        <v>0.1</v>
      </c>
      <c r="G180" s="31">
        <v>1</v>
      </c>
      <c r="H180" s="31"/>
      <c r="I180" s="27">
        <f t="shared" si="6"/>
        <v>1</v>
      </c>
    </row>
    <row r="181" spans="1:9">
      <c r="A181" s="55">
        <v>3</v>
      </c>
      <c r="B181" s="29" t="s">
        <v>171</v>
      </c>
      <c r="C181" s="30">
        <v>59.81</v>
      </c>
      <c r="D181" s="30">
        <v>0</v>
      </c>
      <c r="E181" s="30">
        <f t="shared" si="5"/>
        <v>59.81</v>
      </c>
      <c r="F181" s="57">
        <v>1</v>
      </c>
      <c r="G181" s="31">
        <v>1</v>
      </c>
      <c r="H181" s="31"/>
      <c r="I181" s="27">
        <f t="shared" si="6"/>
        <v>1</v>
      </c>
    </row>
    <row r="182" spans="1:9">
      <c r="A182" s="55">
        <v>4</v>
      </c>
      <c r="B182" s="29" t="s">
        <v>172</v>
      </c>
      <c r="C182" s="30">
        <v>54.42</v>
      </c>
      <c r="D182" s="30">
        <v>0</v>
      </c>
      <c r="E182" s="30">
        <f t="shared" si="5"/>
        <v>54.42</v>
      </c>
      <c r="F182" s="31">
        <v>1</v>
      </c>
      <c r="G182" s="31">
        <v>2</v>
      </c>
      <c r="H182" s="31"/>
      <c r="I182" s="27">
        <f t="shared" si="6"/>
        <v>2</v>
      </c>
    </row>
    <row r="183" spans="1:9">
      <c r="A183" s="55">
        <v>5</v>
      </c>
      <c r="B183" s="29" t="s">
        <v>173</v>
      </c>
      <c r="C183" s="30">
        <v>177</v>
      </c>
      <c r="D183" s="30">
        <v>0</v>
      </c>
      <c r="E183" s="30">
        <f t="shared" si="5"/>
        <v>177</v>
      </c>
      <c r="F183" s="57">
        <v>1</v>
      </c>
      <c r="G183" s="31">
        <v>10</v>
      </c>
      <c r="H183" s="31"/>
      <c r="I183" s="27">
        <f t="shared" si="6"/>
        <v>10</v>
      </c>
    </row>
    <row r="184" spans="1:9">
      <c r="A184" s="54">
        <v>6</v>
      </c>
      <c r="B184" s="46" t="s">
        <v>174</v>
      </c>
      <c r="C184" s="39">
        <v>355.3</v>
      </c>
      <c r="D184" s="39">
        <v>20</v>
      </c>
      <c r="E184" s="39">
        <f t="shared" si="5"/>
        <v>375.3</v>
      </c>
      <c r="F184" s="38">
        <v>1</v>
      </c>
      <c r="G184" s="38">
        <v>10</v>
      </c>
      <c r="H184" s="38">
        <v>1</v>
      </c>
      <c r="I184" s="47">
        <f t="shared" si="6"/>
        <v>11</v>
      </c>
    </row>
    <row r="185" spans="1:9">
      <c r="A185" s="58">
        <v>7</v>
      </c>
      <c r="B185" s="59" t="s">
        <v>175</v>
      </c>
      <c r="C185" s="60">
        <v>146.33000000000001</v>
      </c>
      <c r="D185" s="60" t="s">
        <v>176</v>
      </c>
      <c r="E185" s="60">
        <v>146.33000000000001</v>
      </c>
      <c r="F185" s="61">
        <v>1</v>
      </c>
      <c r="G185" s="61">
        <v>3</v>
      </c>
      <c r="H185" s="61"/>
      <c r="I185" s="81">
        <v>3</v>
      </c>
    </row>
    <row r="186" spans="1:9">
      <c r="A186" s="54">
        <v>8</v>
      </c>
      <c r="B186" s="46" t="s">
        <v>191</v>
      </c>
      <c r="C186" s="39">
        <v>259.95999999999998</v>
      </c>
      <c r="D186" s="39">
        <v>69.45</v>
      </c>
      <c r="E186" s="39">
        <v>329.41</v>
      </c>
      <c r="F186" s="38">
        <v>1</v>
      </c>
      <c r="G186" s="38">
        <v>19</v>
      </c>
      <c r="H186" s="38">
        <v>2</v>
      </c>
      <c r="I186" s="47">
        <v>11</v>
      </c>
    </row>
    <row r="187" spans="1:9" ht="15" thickBot="1">
      <c r="A187" s="109" t="s">
        <v>177</v>
      </c>
      <c r="B187" s="110"/>
      <c r="C187" s="78">
        <f t="shared" ref="C187:I187" si="7">SUM(C179:C186)</f>
        <v>1350.67</v>
      </c>
      <c r="D187" s="78">
        <f t="shared" si="7"/>
        <v>89.45</v>
      </c>
      <c r="E187" s="78">
        <f t="shared" si="7"/>
        <v>1440.1200000000001</v>
      </c>
      <c r="F187" s="78">
        <f t="shared" si="7"/>
        <v>7.1</v>
      </c>
      <c r="G187" s="79">
        <f t="shared" si="7"/>
        <v>54</v>
      </c>
      <c r="H187" s="79">
        <f t="shared" si="7"/>
        <v>3</v>
      </c>
      <c r="I187" s="80">
        <f t="shared" si="7"/>
        <v>47</v>
      </c>
    </row>
    <row r="190" spans="1:9" ht="15" thickBot="1">
      <c r="A190" s="111" t="s">
        <v>178</v>
      </c>
      <c r="B190" s="111"/>
      <c r="C190" s="111"/>
      <c r="D190" s="111"/>
      <c r="E190" s="111"/>
      <c r="F190" s="111"/>
      <c r="G190" s="111"/>
    </row>
    <row r="191" spans="1:9">
      <c r="A191" s="101" t="s">
        <v>44</v>
      </c>
      <c r="B191" s="103" t="s">
        <v>3</v>
      </c>
      <c r="C191" s="105" t="s">
        <v>45</v>
      </c>
      <c r="D191" s="105"/>
      <c r="E191" s="105" t="s">
        <v>46</v>
      </c>
      <c r="F191" s="105" t="s">
        <v>47</v>
      </c>
      <c r="G191" s="117" t="s">
        <v>179</v>
      </c>
    </row>
    <row r="192" spans="1:9" ht="26.25" thickBot="1">
      <c r="A192" s="114"/>
      <c r="B192" s="115"/>
      <c r="C192" s="62" t="s">
        <v>50</v>
      </c>
      <c r="D192" s="63" t="s">
        <v>51</v>
      </c>
      <c r="E192" s="106"/>
      <c r="F192" s="116"/>
      <c r="G192" s="118"/>
    </row>
    <row r="193" spans="1:7">
      <c r="A193" s="64">
        <v>1</v>
      </c>
      <c r="B193" s="65" t="s">
        <v>180</v>
      </c>
      <c r="C193" s="65"/>
      <c r="D193" s="66">
        <v>109.9</v>
      </c>
      <c r="E193" s="66">
        <f>C193+D193</f>
        <v>109.9</v>
      </c>
      <c r="F193" s="67">
        <v>1</v>
      </c>
      <c r="G193" s="68">
        <v>3</v>
      </c>
    </row>
    <row r="194" spans="1:7">
      <c r="A194" s="69">
        <v>2</v>
      </c>
      <c r="B194" s="29" t="s">
        <v>181</v>
      </c>
      <c r="C194" s="29"/>
      <c r="D194" s="30">
        <v>1066.93</v>
      </c>
      <c r="E194" s="30">
        <f t="shared" ref="E194:E203" si="8">C194+D194</f>
        <v>1066.93</v>
      </c>
      <c r="F194" s="31">
        <v>1</v>
      </c>
      <c r="G194" s="27">
        <v>3</v>
      </c>
    </row>
    <row r="195" spans="1:7">
      <c r="A195" s="69">
        <v>3</v>
      </c>
      <c r="B195" s="29" t="s">
        <v>182</v>
      </c>
      <c r="C195" s="29"/>
      <c r="D195" s="30">
        <v>69</v>
      </c>
      <c r="E195" s="30">
        <v>69</v>
      </c>
      <c r="F195" s="31">
        <v>1</v>
      </c>
      <c r="G195" s="27">
        <v>1</v>
      </c>
    </row>
    <row r="196" spans="1:7">
      <c r="A196" s="69">
        <v>4</v>
      </c>
      <c r="B196" s="29" t="s">
        <v>183</v>
      </c>
      <c r="C196" s="29"/>
      <c r="D196" s="30">
        <v>277.5</v>
      </c>
      <c r="E196" s="30">
        <f t="shared" si="8"/>
        <v>277.5</v>
      </c>
      <c r="F196" s="31">
        <v>1</v>
      </c>
      <c r="G196" s="27">
        <v>7</v>
      </c>
    </row>
    <row r="197" spans="1:7">
      <c r="A197" s="69">
        <v>5</v>
      </c>
      <c r="B197" s="29" t="s">
        <v>184</v>
      </c>
      <c r="C197" s="29"/>
      <c r="D197" s="30">
        <v>2881.6</v>
      </c>
      <c r="E197" s="30">
        <f t="shared" si="8"/>
        <v>2881.6</v>
      </c>
      <c r="F197" s="31">
        <v>1</v>
      </c>
      <c r="G197" s="27"/>
    </row>
    <row r="198" spans="1:7">
      <c r="A198" s="69">
        <v>6</v>
      </c>
      <c r="B198" s="29" t="s">
        <v>185</v>
      </c>
      <c r="C198" s="29"/>
      <c r="D198" s="30">
        <v>136.5</v>
      </c>
      <c r="E198" s="30">
        <f t="shared" si="8"/>
        <v>136.5</v>
      </c>
      <c r="F198" s="31">
        <v>1</v>
      </c>
      <c r="G198" s="27">
        <v>1</v>
      </c>
    </row>
    <row r="199" spans="1:7">
      <c r="A199" s="69">
        <v>7</v>
      </c>
      <c r="B199" s="29" t="s">
        <v>130</v>
      </c>
      <c r="C199" s="29"/>
      <c r="D199" s="30">
        <v>81.459999999999994</v>
      </c>
      <c r="E199" s="30">
        <f t="shared" si="8"/>
        <v>81.459999999999994</v>
      </c>
      <c r="F199" s="31">
        <v>1</v>
      </c>
      <c r="G199" s="27">
        <v>1</v>
      </c>
    </row>
    <row r="200" spans="1:7">
      <c r="A200" s="69">
        <v>8</v>
      </c>
      <c r="B200" s="29" t="s">
        <v>186</v>
      </c>
      <c r="C200" s="29"/>
      <c r="D200" s="30">
        <v>506</v>
      </c>
      <c r="E200" s="30">
        <f t="shared" si="8"/>
        <v>506</v>
      </c>
      <c r="F200" s="31">
        <v>1</v>
      </c>
      <c r="G200" s="27">
        <v>3</v>
      </c>
    </row>
    <row r="201" spans="1:7">
      <c r="A201" s="69">
        <v>9</v>
      </c>
      <c r="B201" s="29" t="s">
        <v>187</v>
      </c>
      <c r="C201" s="29"/>
      <c r="D201" s="30">
        <v>2379.75</v>
      </c>
      <c r="E201" s="30">
        <f t="shared" si="8"/>
        <v>2379.75</v>
      </c>
      <c r="F201" s="31">
        <v>1</v>
      </c>
      <c r="G201" s="27">
        <v>4</v>
      </c>
    </row>
    <row r="202" spans="1:7">
      <c r="A202" s="69">
        <v>10</v>
      </c>
      <c r="B202" s="29" t="s">
        <v>188</v>
      </c>
      <c r="C202" s="29"/>
      <c r="D202" s="30">
        <v>33.729999999999997</v>
      </c>
      <c r="E202" s="30">
        <f t="shared" si="8"/>
        <v>33.729999999999997</v>
      </c>
      <c r="F202" s="31">
        <v>1</v>
      </c>
      <c r="G202" s="27">
        <v>1</v>
      </c>
    </row>
    <row r="203" spans="1:7" ht="15" thickBot="1">
      <c r="A203" s="69">
        <v>11</v>
      </c>
      <c r="B203" s="70" t="s">
        <v>189</v>
      </c>
      <c r="C203" s="70"/>
      <c r="D203" s="71">
        <v>103.04</v>
      </c>
      <c r="E203" s="71">
        <f t="shared" si="8"/>
        <v>103.04</v>
      </c>
      <c r="F203" s="72">
        <v>1</v>
      </c>
      <c r="G203" s="73">
        <v>1</v>
      </c>
    </row>
    <row r="204" spans="1:7" ht="15" thickBot="1">
      <c r="A204" s="74"/>
      <c r="B204" s="75" t="s">
        <v>190</v>
      </c>
      <c r="C204" s="75"/>
      <c r="D204" s="5">
        <f>SUM(D193:D203)</f>
        <v>7645.41</v>
      </c>
      <c r="E204" s="5">
        <f>SUM(E193:E203)</f>
        <v>7645.41</v>
      </c>
      <c r="F204" s="76">
        <f ca="1">SUM(F193:F206)</f>
        <v>12</v>
      </c>
      <c r="G204" s="77">
        <f>SUM(G193:G202)</f>
        <v>24</v>
      </c>
    </row>
  </sheetData>
  <mergeCells count="41">
    <mergeCell ref="A191:A192"/>
    <mergeCell ref="B191:B192"/>
    <mergeCell ref="F4:G4"/>
    <mergeCell ref="H4:H5"/>
    <mergeCell ref="A4:A5"/>
    <mergeCell ref="B4:B5"/>
    <mergeCell ref="C4:D4"/>
    <mergeCell ref="E4:E5"/>
    <mergeCell ref="C191:D191"/>
    <mergeCell ref="E191:E192"/>
    <mergeCell ref="F191:F192"/>
    <mergeCell ref="F177:F178"/>
    <mergeCell ref="G177:H177"/>
    <mergeCell ref="G191:G192"/>
    <mergeCell ref="A48:I48"/>
    <mergeCell ref="A49:I49"/>
    <mergeCell ref="I177:I178"/>
    <mergeCell ref="A187:B187"/>
    <mergeCell ref="A190:G190"/>
    <mergeCell ref="A171:B171"/>
    <mergeCell ref="A177:A178"/>
    <mergeCell ref="B177:B178"/>
    <mergeCell ref="C177:D177"/>
    <mergeCell ref="E177:E178"/>
    <mergeCell ref="A50:I50"/>
    <mergeCell ref="A51:A52"/>
    <mergeCell ref="B51:B52"/>
    <mergeCell ref="C51:D51"/>
    <mergeCell ref="E51:E52"/>
    <mergeCell ref="F51:F52"/>
    <mergeCell ref="G51:H51"/>
    <mergeCell ref="I51:I52"/>
    <mergeCell ref="A10:H10"/>
    <mergeCell ref="A11:H11"/>
    <mergeCell ref="A45:B45"/>
    <mergeCell ref="F12:G12"/>
    <mergeCell ref="C12:D12"/>
    <mergeCell ref="E12:E13"/>
    <mergeCell ref="A12:A13"/>
    <mergeCell ref="B12:B13"/>
    <mergeCell ref="H12:H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budynków</vt:lpstr>
    </vt:vector>
  </TitlesOfParts>
  <Company>PGM Żyrardów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Woźnicka</dc:creator>
  <cp:lastModifiedBy>M.Krawczyk</cp:lastModifiedBy>
  <cp:lastPrinted>2016-09-21T07:32:26Z</cp:lastPrinted>
  <dcterms:created xsi:type="dcterms:W3CDTF">2016-09-16T05:33:15Z</dcterms:created>
  <dcterms:modified xsi:type="dcterms:W3CDTF">2016-09-21T07:36:31Z</dcterms:modified>
</cp:coreProperties>
</file>