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10800" activeTab="0"/>
  </bookViews>
  <sheets>
    <sheet name="Wykaz lokalizacji" sheetId="1" r:id="rId1"/>
    <sheet name="GM" sheetId="2" r:id="rId2"/>
    <sheet name="GM + WM" sheetId="3" r:id="rId3"/>
    <sheet name="PGM " sheetId="4" r:id="rId4"/>
  </sheets>
  <definedNames>
    <definedName name="_xlnm.Print_Area" localSheetId="1">'GM'!$A$1:$Q$88</definedName>
    <definedName name="_xlnm.Print_Area" localSheetId="2">'GM + WM'!$A$1:$H$68</definedName>
    <definedName name="_xlnm.Print_Area" localSheetId="3">'PGM '!$A$1:$H$12</definedName>
  </definedNames>
  <calcPr fullCalcOnLoad="1" fullPrecision="0"/>
</workbook>
</file>

<file path=xl/sharedStrings.xml><?xml version="1.0" encoding="utf-8"?>
<sst xmlns="http://schemas.openxmlformats.org/spreadsheetml/2006/main" count="592" uniqueCount="289">
  <si>
    <t>L.p</t>
  </si>
  <si>
    <t>L.p. (arkusz BAZA)</t>
  </si>
  <si>
    <t>Lokalizacja dla pojemników</t>
  </si>
  <si>
    <t>rodzaj poj</t>
  </si>
  <si>
    <t>ilość</t>
  </si>
  <si>
    <t>stan techniczny</t>
  </si>
  <si>
    <t>wycena - za szt., netto</t>
  </si>
  <si>
    <t>uwagi</t>
  </si>
  <si>
    <t>ew. zapotrzebowanie</t>
  </si>
  <si>
    <t>obsługuje</t>
  </si>
  <si>
    <t>Wycena razem netto pojemników do odkupienia od Eko-Hetman Sp. z o.o.</t>
  </si>
  <si>
    <t>1 MAJA 10</t>
  </si>
  <si>
    <t>MGB-1100</t>
  </si>
  <si>
    <t>1 x 1100 karton</t>
  </si>
  <si>
    <t>EKO</t>
  </si>
  <si>
    <t>kompletny</t>
  </si>
  <si>
    <t>1 MAJA 24</t>
  </si>
  <si>
    <t>1 x 1100 tworzywa, 1 x karton</t>
  </si>
  <si>
    <t>L-1100</t>
  </si>
  <si>
    <t xml:space="preserve">1 MAJA 84 </t>
  </si>
  <si>
    <t>KP-7</t>
  </si>
  <si>
    <t>brak poj.na segr</t>
  </si>
  <si>
    <t>PGK</t>
  </si>
  <si>
    <t>1 MAJA 86</t>
  </si>
  <si>
    <t>1 MAJA 94</t>
  </si>
  <si>
    <t>1 x 1100 karton + poj.na szkło</t>
  </si>
  <si>
    <t>1 MAJA 118</t>
  </si>
  <si>
    <t>dostawić poj.na kartom</t>
  </si>
  <si>
    <t>MGB-240</t>
  </si>
  <si>
    <t>kompletne</t>
  </si>
  <si>
    <t>11 LISTOPADA 30</t>
  </si>
  <si>
    <t>pgk</t>
  </si>
  <si>
    <t>BANKOWA 5 (3)</t>
  </si>
  <si>
    <t>CHOPINA 2</t>
  </si>
  <si>
    <t>CHOPINA 8</t>
  </si>
  <si>
    <t>bez klap, kompletny</t>
  </si>
  <si>
    <t>CHOPINA 15</t>
  </si>
  <si>
    <t>DEKERTA 18</t>
  </si>
  <si>
    <t>FARBIARSKA 1-8</t>
  </si>
  <si>
    <t>podrdzewiały</t>
  </si>
  <si>
    <t xml:space="preserve">HALLERA 22 </t>
  </si>
  <si>
    <t>dost.poj. na karton i tworzywa</t>
  </si>
  <si>
    <t>JAKTOROWSKA 4</t>
  </si>
  <si>
    <t>KAMIENNA 8</t>
  </si>
  <si>
    <t>raczej wszystkie się nie nadają</t>
  </si>
  <si>
    <t>KANAŁOWA 2-4</t>
  </si>
  <si>
    <t>kompletne, bez klapy, klapy obok</t>
  </si>
  <si>
    <t>ZAMONTOWAĆ KLAPY</t>
  </si>
  <si>
    <t>KILIŃSKIEGO 11</t>
  </si>
  <si>
    <t>opisać 240 jako karton i szkło, ew. dostawić poj. Na karton</t>
  </si>
  <si>
    <t>KILIŃSKIEGO 20-22</t>
  </si>
  <si>
    <t>dostawic poj.na tworzywa, karton i szkło</t>
  </si>
  <si>
    <t>do zabrania</t>
  </si>
  <si>
    <t>KILIŃSKIEGO 39</t>
  </si>
  <si>
    <t>opisać 240 jako karton i tworzywa, ew. dostawić poj. Na karton</t>
  </si>
  <si>
    <t>KILIŃSKIEGO 42</t>
  </si>
  <si>
    <t>MGB-120</t>
  </si>
  <si>
    <t>KILIŃSKIEGO 48</t>
  </si>
  <si>
    <t>opisać 240 jako karton i tworzywa, dost.poj.na szkło</t>
  </si>
  <si>
    <t>KOŚCIUSZKI 25</t>
  </si>
  <si>
    <t>LEGIONÓW POLSKICH 27-29</t>
  </si>
  <si>
    <t>pozostawić</t>
  </si>
  <si>
    <t>dostawić poj.na karton</t>
  </si>
  <si>
    <t>LEGIONÓW POLSKICH 55</t>
  </si>
  <si>
    <t>dostawić poj.na tworzywa, karton i szkło</t>
  </si>
  <si>
    <t>LESZNO 21</t>
  </si>
  <si>
    <t>opisać odpowiednio poj., ew. dostawic poj. na karton</t>
  </si>
  <si>
    <t>LESZNO 25</t>
  </si>
  <si>
    <t>-</t>
  </si>
  <si>
    <t>LESZNO 46/48</t>
  </si>
  <si>
    <t>Henryka hr. ŁUBIEŃSKIEGO 8</t>
  </si>
  <si>
    <t>MICKIEWICZA 17</t>
  </si>
  <si>
    <t>dostawić poj.na tworzywa, opisać 240 jako karton i szkło</t>
  </si>
  <si>
    <t>MICKIEWICZA 19B</t>
  </si>
  <si>
    <t>dostawić poj.na karton i szkło</t>
  </si>
  <si>
    <t>MIELCZARSKIEGO 3/5</t>
  </si>
  <si>
    <t>dostawic poj. na karton</t>
  </si>
  <si>
    <t>MIRECKIEGO 3</t>
  </si>
  <si>
    <t>MIRECKIEGO 42</t>
  </si>
  <si>
    <t>MIRECKIEGO 53</t>
  </si>
  <si>
    <t>MIODOWA 10</t>
  </si>
  <si>
    <t>brak poj. Na segr</t>
  </si>
  <si>
    <t>MONIUSZKI 27</t>
  </si>
  <si>
    <t>ostawić poj.na karton 240</t>
  </si>
  <si>
    <t>MOSTOWA 7</t>
  </si>
  <si>
    <t>OKRZEI 5</t>
  </si>
  <si>
    <t>ORLIKA 64</t>
  </si>
  <si>
    <t>OSSOWSKIEGO 12</t>
  </si>
  <si>
    <t>PIĘKNA 25</t>
  </si>
  <si>
    <t>dostawic poj.na karton</t>
  </si>
  <si>
    <t>SIENKIEWICZA 2</t>
  </si>
  <si>
    <t>SIENKIEWICZA 11</t>
  </si>
  <si>
    <t>opisać odpowiednio pojemniki + dostawić poj.na szkło</t>
  </si>
  <si>
    <t>SIENKIEWICZA 16</t>
  </si>
  <si>
    <t>V-700</t>
  </si>
  <si>
    <t>dostawić poj.na karton 240</t>
  </si>
  <si>
    <t>SŁOWACKIEGO 18</t>
  </si>
  <si>
    <t>SPOKOJNA 28</t>
  </si>
  <si>
    <t>120 l</t>
  </si>
  <si>
    <t>SPOKOJNA 32</t>
  </si>
  <si>
    <t>WARYŃSKIEGO 26</t>
  </si>
  <si>
    <t>dostawić poj.na karton, ew.na szkło</t>
  </si>
  <si>
    <t>WARYNSKIEGO 42</t>
  </si>
  <si>
    <t>w jednym uzupełnić kołki przy klapie</t>
  </si>
  <si>
    <t>opisać odpowiednio pojemniki, ew.dpstawić poj.na karton i szkło</t>
  </si>
  <si>
    <t>WYSOCKIEGO 4</t>
  </si>
  <si>
    <t>WYSOCKIEGO 16</t>
  </si>
  <si>
    <t>WYSOCKIEGO 22</t>
  </si>
  <si>
    <t xml:space="preserve">WYSOCKIEGO 34 </t>
  </si>
  <si>
    <t>WYSPIAŃSKIEGO 5</t>
  </si>
  <si>
    <t>dostawić poj.na segr</t>
  </si>
  <si>
    <t>ŻABIA 3</t>
  </si>
  <si>
    <t>nie chcemy z Biur-Mar!!!</t>
  </si>
  <si>
    <t>ŻEROMSKIEGO 3</t>
  </si>
  <si>
    <t>Waryńskiego 46</t>
  </si>
  <si>
    <t>1 Maja 70</t>
  </si>
  <si>
    <t>Młyńska 4A</t>
  </si>
  <si>
    <t>Waryńskiego 44</t>
  </si>
  <si>
    <t>Razem:</t>
  </si>
  <si>
    <t>w tym:</t>
  </si>
  <si>
    <r>
      <t xml:space="preserve">kompletny           </t>
    </r>
    <r>
      <rPr>
        <sz val="11"/>
        <color indexed="12"/>
        <rFont val="Times New Roman"/>
        <family val="1"/>
      </rPr>
      <t>3</t>
    </r>
  </si>
  <si>
    <r>
      <t xml:space="preserve">kompletny             </t>
    </r>
    <r>
      <rPr>
        <sz val="11"/>
        <color indexed="12"/>
        <rFont val="Times New Roman"/>
        <family val="1"/>
      </rPr>
      <t>1</t>
    </r>
  </si>
  <si>
    <r>
      <t xml:space="preserve">kompletne          </t>
    </r>
    <r>
      <rPr>
        <sz val="11"/>
        <color indexed="12"/>
        <rFont val="Times New Roman"/>
        <family val="1"/>
      </rPr>
      <t>2</t>
    </r>
  </si>
  <si>
    <r>
      <t xml:space="preserve">kompletny           </t>
    </r>
    <r>
      <rPr>
        <sz val="11"/>
        <color indexed="12"/>
        <rFont val="Times New Roman"/>
        <family val="1"/>
      </rPr>
      <t>2</t>
    </r>
  </si>
  <si>
    <r>
      <t xml:space="preserve">kompletny      </t>
    </r>
    <r>
      <rPr>
        <sz val="11"/>
        <color indexed="12"/>
        <rFont val="Times New Roman"/>
        <family val="1"/>
      </rPr>
      <t xml:space="preserve"> 1</t>
    </r>
  </si>
  <si>
    <r>
      <t xml:space="preserve">metalowe, kompletne     </t>
    </r>
    <r>
      <rPr>
        <sz val="11"/>
        <color indexed="12"/>
        <rFont val="Times New Roman"/>
        <family val="1"/>
      </rPr>
      <t>4</t>
    </r>
  </si>
  <si>
    <r>
      <t xml:space="preserve">kompletny       </t>
    </r>
    <r>
      <rPr>
        <sz val="11"/>
        <color indexed="12"/>
        <rFont val="Times New Roman"/>
        <family val="1"/>
      </rPr>
      <t>2</t>
    </r>
  </si>
  <si>
    <r>
      <t xml:space="preserve">kompletny, bez klapy    </t>
    </r>
    <r>
      <rPr>
        <sz val="11"/>
        <color indexed="12"/>
        <rFont val="Times New Roman"/>
        <family val="1"/>
      </rPr>
      <t>3</t>
    </r>
  </si>
  <si>
    <r>
      <t xml:space="preserve">kompletne        </t>
    </r>
    <r>
      <rPr>
        <sz val="11"/>
        <color indexed="12"/>
        <rFont val="Times New Roman"/>
        <family val="1"/>
      </rPr>
      <t>3</t>
    </r>
  </si>
  <si>
    <r>
      <t xml:space="preserve">bez klapy    </t>
    </r>
    <r>
      <rPr>
        <sz val="11"/>
        <color indexed="12"/>
        <rFont val="Times New Roman"/>
        <family val="1"/>
      </rPr>
      <t xml:space="preserve"> 1</t>
    </r>
  </si>
  <si>
    <r>
      <t xml:space="preserve">kompletny     </t>
    </r>
    <r>
      <rPr>
        <sz val="11"/>
        <color indexed="12"/>
        <rFont val="Times New Roman"/>
        <family val="1"/>
      </rPr>
      <t>4</t>
    </r>
  </si>
  <si>
    <r>
      <t xml:space="preserve">kompletny        </t>
    </r>
    <r>
      <rPr>
        <sz val="11"/>
        <color indexed="12"/>
        <rFont val="Times New Roman"/>
        <family val="1"/>
      </rPr>
      <t xml:space="preserve"> 1 (1100) + 1 (120)</t>
    </r>
  </si>
  <si>
    <r>
      <t xml:space="preserve">kompletny       </t>
    </r>
    <r>
      <rPr>
        <sz val="11"/>
        <color indexed="12"/>
        <rFont val="Times New Roman"/>
        <family val="1"/>
      </rPr>
      <t>3</t>
    </r>
  </si>
  <si>
    <r>
      <t xml:space="preserve">kompletny        </t>
    </r>
    <r>
      <rPr>
        <sz val="11"/>
        <color indexed="12"/>
        <rFont val="Times New Roman"/>
        <family val="1"/>
      </rPr>
      <t>3</t>
    </r>
  </si>
  <si>
    <r>
      <t xml:space="preserve">kompletny          </t>
    </r>
    <r>
      <rPr>
        <sz val="11"/>
        <color indexed="12"/>
        <rFont val="Times New Roman"/>
        <family val="1"/>
      </rPr>
      <t>1</t>
    </r>
  </si>
  <si>
    <r>
      <t xml:space="preserve">kompletny          </t>
    </r>
    <r>
      <rPr>
        <sz val="11"/>
        <color indexed="12"/>
        <rFont val="Times New Roman"/>
        <family val="1"/>
      </rPr>
      <t>4</t>
    </r>
  </si>
  <si>
    <r>
      <t xml:space="preserve">bez klapy, w dobrym stanie </t>
    </r>
    <r>
      <rPr>
        <sz val="11"/>
        <color indexed="12"/>
        <rFont val="Times New Roman"/>
        <family val="1"/>
      </rPr>
      <t xml:space="preserve">   1</t>
    </r>
  </si>
  <si>
    <r>
      <t xml:space="preserve">kompletne   </t>
    </r>
    <r>
      <rPr>
        <sz val="11"/>
        <color indexed="12"/>
        <rFont val="Times New Roman"/>
        <family val="1"/>
      </rPr>
      <t>3</t>
    </r>
  </si>
  <si>
    <r>
      <t xml:space="preserve">kompletny         </t>
    </r>
    <r>
      <rPr>
        <sz val="11"/>
        <color indexed="12"/>
        <rFont val="Times New Roman"/>
        <family val="1"/>
      </rPr>
      <t>3</t>
    </r>
  </si>
  <si>
    <r>
      <t xml:space="preserve">bez klapy, kompletne    </t>
    </r>
    <r>
      <rPr>
        <sz val="11"/>
        <color indexed="12"/>
        <rFont val="Times New Roman"/>
        <family val="1"/>
      </rPr>
      <t>3</t>
    </r>
  </si>
  <si>
    <r>
      <t xml:space="preserve">kompletny    </t>
    </r>
    <r>
      <rPr>
        <sz val="11"/>
        <color indexed="12"/>
        <rFont val="Times New Roman"/>
        <family val="1"/>
      </rPr>
      <t>3</t>
    </r>
  </si>
  <si>
    <r>
      <t xml:space="preserve">kompletne     </t>
    </r>
    <r>
      <rPr>
        <sz val="11"/>
        <color indexed="12"/>
        <rFont val="Times New Roman"/>
        <family val="1"/>
      </rPr>
      <t>3</t>
    </r>
  </si>
  <si>
    <r>
      <t xml:space="preserve">bez klapy, w dobrym stanie  </t>
    </r>
    <r>
      <rPr>
        <sz val="11"/>
        <color indexed="12"/>
        <rFont val="Times New Roman"/>
        <family val="1"/>
      </rPr>
      <t xml:space="preserve"> 1</t>
    </r>
  </si>
  <si>
    <r>
      <t xml:space="preserve">kompletny     </t>
    </r>
    <r>
      <rPr>
        <sz val="11"/>
        <color indexed="12"/>
        <rFont val="Times New Roman"/>
        <family val="1"/>
      </rPr>
      <t>3</t>
    </r>
  </si>
  <si>
    <r>
      <t xml:space="preserve">podrdzewiały     </t>
    </r>
    <r>
      <rPr>
        <sz val="11"/>
        <color indexed="12"/>
        <rFont val="Times New Roman"/>
        <family val="1"/>
      </rPr>
      <t>2</t>
    </r>
  </si>
  <si>
    <r>
      <t xml:space="preserve">bez klapy,    </t>
    </r>
    <r>
      <rPr>
        <sz val="11"/>
        <color indexed="12"/>
        <rFont val="Times New Roman"/>
        <family val="1"/>
      </rPr>
      <t>1</t>
    </r>
  </si>
  <si>
    <r>
      <t xml:space="preserve">bez klap, w dobrym stanie    </t>
    </r>
    <r>
      <rPr>
        <sz val="11"/>
        <color indexed="12"/>
        <rFont val="Times New Roman"/>
        <family val="1"/>
      </rPr>
      <t>3</t>
    </r>
  </si>
  <si>
    <r>
      <t xml:space="preserve">kompletne         </t>
    </r>
    <r>
      <rPr>
        <sz val="11"/>
        <color indexed="12"/>
        <rFont val="Times New Roman"/>
        <family val="1"/>
      </rPr>
      <t>2</t>
    </r>
  </si>
  <si>
    <r>
      <t xml:space="preserve">kompletne             </t>
    </r>
    <r>
      <rPr>
        <sz val="11"/>
        <color indexed="12"/>
        <rFont val="Times New Roman"/>
        <family val="1"/>
      </rPr>
      <t>2</t>
    </r>
  </si>
  <si>
    <r>
      <t xml:space="preserve">kompletny        </t>
    </r>
    <r>
      <rPr>
        <sz val="11"/>
        <color indexed="12"/>
        <rFont val="Times New Roman"/>
        <family val="1"/>
      </rPr>
      <t>2</t>
    </r>
  </si>
  <si>
    <r>
      <t xml:space="preserve">kompletne    </t>
    </r>
    <r>
      <rPr>
        <sz val="11"/>
        <color indexed="12"/>
        <rFont val="Times New Roman"/>
        <family val="1"/>
      </rPr>
      <t>2</t>
    </r>
  </si>
  <si>
    <r>
      <t xml:space="preserve">kompletny    </t>
    </r>
    <r>
      <rPr>
        <sz val="11"/>
        <color indexed="12"/>
        <rFont val="Times New Roman"/>
        <family val="1"/>
      </rPr>
      <t>4</t>
    </r>
  </si>
  <si>
    <r>
      <t xml:space="preserve">kompletne       </t>
    </r>
    <r>
      <rPr>
        <sz val="11"/>
        <color indexed="12"/>
        <rFont val="Times New Roman"/>
        <family val="1"/>
      </rPr>
      <t>2</t>
    </r>
  </si>
  <si>
    <r>
      <t xml:space="preserve">kompletne  </t>
    </r>
    <r>
      <rPr>
        <sz val="11"/>
        <color indexed="12"/>
        <rFont val="Times New Roman"/>
        <family val="1"/>
      </rPr>
      <t>2</t>
    </r>
  </si>
  <si>
    <r>
      <t xml:space="preserve">kompletny      </t>
    </r>
    <r>
      <rPr>
        <sz val="11"/>
        <color indexed="12"/>
        <rFont val="Times New Roman"/>
        <family val="1"/>
      </rPr>
      <t xml:space="preserve">  1</t>
    </r>
  </si>
  <si>
    <r>
      <t xml:space="preserve">bez klapy, kompletny   </t>
    </r>
    <r>
      <rPr>
        <sz val="11"/>
        <color indexed="12"/>
        <rFont val="Times New Roman"/>
        <family val="1"/>
      </rPr>
      <t>2</t>
    </r>
  </si>
  <si>
    <r>
      <t xml:space="preserve">kompletny         </t>
    </r>
    <r>
      <rPr>
        <sz val="11"/>
        <color indexed="12"/>
        <rFont val="Times New Roman"/>
        <family val="1"/>
      </rPr>
      <t>1</t>
    </r>
  </si>
  <si>
    <r>
      <t xml:space="preserve">MBG-1100 2 kompletne   </t>
    </r>
    <r>
      <rPr>
        <sz val="11"/>
        <color indexed="12"/>
        <rFont val="Times New Roman"/>
        <family val="1"/>
      </rPr>
      <t>3</t>
    </r>
  </si>
  <si>
    <t>1100 l (plastik) [szt.]</t>
  </si>
  <si>
    <t>1100 l (metal) [szt.]</t>
  </si>
  <si>
    <t>240 l                     [szt.]</t>
  </si>
  <si>
    <t>700 l               [szt.]</t>
  </si>
  <si>
    <t>120 l             [szt.]</t>
  </si>
  <si>
    <t xml:space="preserve">Pojemniki o pojemności </t>
  </si>
  <si>
    <t>1 MAJA 33A</t>
  </si>
  <si>
    <t>1 MAJA 50</t>
  </si>
  <si>
    <t>ARMII KRAJOWEJ 8-10</t>
  </si>
  <si>
    <t>DEKERTA 8/10</t>
  </si>
  <si>
    <t>LIMANOWSKIEGO 18/20</t>
  </si>
  <si>
    <t>LIMANOWSKIEGO 25</t>
  </si>
  <si>
    <t>ŁUKASIŃSKIEGO 19</t>
  </si>
  <si>
    <t>MIRECKIEGO 70/MAJA 48</t>
  </si>
  <si>
    <t>MIRECKIEGO 99</t>
  </si>
  <si>
    <t>NARUTOWICZA 42</t>
  </si>
  <si>
    <t>OSSOWSKIEGO 27</t>
  </si>
  <si>
    <t xml:space="preserve"> - Limanowskiego 15</t>
  </si>
  <si>
    <t xml:space="preserve"> - Kościuszki 18</t>
  </si>
  <si>
    <t xml:space="preserve"> - Kościuszki 20</t>
  </si>
  <si>
    <t xml:space="preserve"> - Ossowskiego 25 bl. 3</t>
  </si>
  <si>
    <t xml:space="preserve"> - Ossowskiego 25 bl. 4</t>
  </si>
  <si>
    <t xml:space="preserve"> - Ossowskiego 27</t>
  </si>
  <si>
    <t>POW 4A  WM</t>
  </si>
  <si>
    <t>STRAŻACKA 3</t>
  </si>
  <si>
    <t>WYSZYŃSKIEGO 10-12</t>
  </si>
  <si>
    <t>ŻEROMSKIEGO 8-10</t>
  </si>
  <si>
    <t>1 MAJA 58</t>
  </si>
  <si>
    <t>LEGIONÓW POLSKICH 17-21</t>
  </si>
  <si>
    <r>
      <t xml:space="preserve">podrdzewiały         </t>
    </r>
    <r>
      <rPr>
        <sz val="11"/>
        <color indexed="12"/>
        <rFont val="Times New Roman"/>
        <family val="1"/>
      </rPr>
      <t>?</t>
    </r>
  </si>
  <si>
    <r>
      <t xml:space="preserve">przerdzewiały     </t>
    </r>
    <r>
      <rPr>
        <sz val="11"/>
        <color indexed="12"/>
        <rFont val="Times New Roman"/>
        <family val="1"/>
      </rPr>
      <t>1</t>
    </r>
  </si>
  <si>
    <r>
      <t xml:space="preserve">przerdzewiały   </t>
    </r>
    <r>
      <rPr>
        <sz val="11"/>
        <color indexed="12"/>
        <rFont val="Times New Roman"/>
        <family val="1"/>
      </rPr>
      <t>3</t>
    </r>
  </si>
  <si>
    <r>
      <t xml:space="preserve">bez klapy, urwany uchwyt   </t>
    </r>
    <r>
      <rPr>
        <sz val="11"/>
        <color indexed="12"/>
        <rFont val="Times New Roman"/>
        <family val="1"/>
      </rPr>
      <t>?</t>
    </r>
  </si>
  <si>
    <r>
      <t xml:space="preserve">klapa i pojemnik uszkodzony    </t>
    </r>
    <r>
      <rPr>
        <sz val="11"/>
        <color indexed="12"/>
        <rFont val="Times New Roman"/>
        <family val="1"/>
      </rPr>
      <t>3</t>
    </r>
  </si>
  <si>
    <r>
      <t xml:space="preserve">bez klap, pęknięte    </t>
    </r>
    <r>
      <rPr>
        <sz val="11"/>
        <color indexed="12"/>
        <rFont val="Times New Roman"/>
        <family val="1"/>
      </rPr>
      <t>1</t>
    </r>
  </si>
  <si>
    <t xml:space="preserve"> - Wspólnota Mieszkaniowa przy ul. 1 Maja 54</t>
  </si>
  <si>
    <t xml:space="preserve"> - Wspólnota Mieszkaniowa przy ul. Armii Krajowej 8</t>
  </si>
  <si>
    <t xml:space="preserve"> - Wspólnota Mieszkaniowa przy ul. Dekerta 2B</t>
  </si>
  <si>
    <t xml:space="preserve"> - Wspólnota Mieszkaniowa przy ul. Limanowskiego 29</t>
  </si>
  <si>
    <t xml:space="preserve"> - Wspólnota Mieszkaniowa przy ul. Łukasińskiego 18/20</t>
  </si>
  <si>
    <t xml:space="preserve"> - Wspólnota Mieszkaniowa przy ul. Mireckiego 68</t>
  </si>
  <si>
    <t xml:space="preserve"> - Wspólnota Mieszkaniowa przy ul. Mireckiego 70</t>
  </si>
  <si>
    <t xml:space="preserve"> - Wspólnota Mieszkaniowa przy ul. Narutowicza 25</t>
  </si>
  <si>
    <t xml:space="preserve"> - Wspólnota Mieszkaniowa przy ul. Narutowicza 40</t>
  </si>
  <si>
    <t xml:space="preserve"> - Wspólnota Mieszkaniowa przy ul. Waryńskiego 21</t>
  </si>
  <si>
    <t xml:space="preserve"> - Wspólnota Mieszkaniowa przy ul. POW 4a</t>
  </si>
  <si>
    <t xml:space="preserve"> - Wspólnota Mieszkaniowa przy ul. Strażacka 3</t>
  </si>
  <si>
    <t xml:space="preserve"> - Wspólnota Mieszkaniowa przy ul. Wyszyńskiego 9</t>
  </si>
  <si>
    <t xml:space="preserve"> - Wspólnota Mieszkaniowa przy ul. Wyszyńskiego 10</t>
  </si>
  <si>
    <t xml:space="preserve"> - Wspólnota Mieszkaniowa przy ul. Żeromskiego 10</t>
  </si>
  <si>
    <t xml:space="preserve"> - 1 Maja 50 (budynek gminny)</t>
  </si>
  <si>
    <t xml:space="preserve"> - 1 Maja 52 (budynek gminny)</t>
  </si>
  <si>
    <t xml:space="preserve"> - Armii Krajowej 10 (budynek gminny)</t>
  </si>
  <si>
    <t xml:space="preserve"> - Dekerta 8/10 (budynek gminny)</t>
  </si>
  <si>
    <t xml:space="preserve"> - Limanowskiego 25 (budynek gminny)</t>
  </si>
  <si>
    <t xml:space="preserve"> - Limanowskiego 27 (budynek gminny)</t>
  </si>
  <si>
    <t xml:space="preserve"> - Łukasińskiego 19 (budynek gminny)</t>
  </si>
  <si>
    <t xml:space="preserve"> - Łukasińskiego 24 (budynek gminny)</t>
  </si>
  <si>
    <t xml:space="preserve"> - 1 Maja 48 (budynek gminny)</t>
  </si>
  <si>
    <t xml:space="preserve"> - Narutowicza 21 (budynek gminny)</t>
  </si>
  <si>
    <t xml:space="preserve"> - Narutowicza 23a (budynek gminny)</t>
  </si>
  <si>
    <t xml:space="preserve"> - Narutowicza 23b (budynek gminny)</t>
  </si>
  <si>
    <t xml:space="preserve"> - Mireckiego 99 (budynek gminny) </t>
  </si>
  <si>
    <t xml:space="preserve"> - Szulmana 20 (budynek gminny)</t>
  </si>
  <si>
    <t xml:space="preserve"> - Narutowicza 42 (budynek gminny)</t>
  </si>
  <si>
    <t xml:space="preserve"> - POW 4a (budynek gminny)</t>
  </si>
  <si>
    <t xml:space="preserve"> - Waryńskiego 25 (budynek gminny)</t>
  </si>
  <si>
    <t xml:space="preserve"> - Wyszyńskiego 12 (budynek gminny)</t>
  </si>
  <si>
    <t xml:space="preserve"> - Żeromskiego 8 (budynek gminny)</t>
  </si>
  <si>
    <t xml:space="preserve"> - Legionów Polskich 20 (budynek gminny)</t>
  </si>
  <si>
    <t xml:space="preserve"> - Limanowskiego 18 (budynek gminny)</t>
  </si>
  <si>
    <t xml:space="preserve"> - Wspólnota Mieszkaniowa przy ul. Limanowskiego 16</t>
  </si>
  <si>
    <t xml:space="preserve"> - 1 Maja 58 (budynek PGM)</t>
  </si>
  <si>
    <t>Cena netto za 1 pojemnik</t>
  </si>
  <si>
    <t xml:space="preserve">Koszt netto wg rodzaju pojemników </t>
  </si>
  <si>
    <t xml:space="preserve">1100 l (plastik) </t>
  </si>
  <si>
    <t xml:space="preserve">1100 l (metal) </t>
  </si>
  <si>
    <t xml:space="preserve">700 l             </t>
  </si>
  <si>
    <t xml:space="preserve">240 l                  </t>
  </si>
  <si>
    <t xml:space="preserve">120 l          </t>
  </si>
  <si>
    <t>1100 l (plastik)  [kol. 3 x kol. 8]</t>
  </si>
  <si>
    <t xml:space="preserve">700 l         [kol. 5 x kol. 10]     </t>
  </si>
  <si>
    <t>1100 l (metal) [kol. 4 x kol. 9]</t>
  </si>
  <si>
    <t xml:space="preserve">240 l [kol. 6 x kol. 11]    </t>
  </si>
  <si>
    <t xml:space="preserve">120 l [kol. 7 x kol. 12]          </t>
  </si>
  <si>
    <t>Powierzchnie użytkowe budynków</t>
  </si>
  <si>
    <t>Koszt netto wg. rodzaju pojemników przypadający na budynek</t>
  </si>
  <si>
    <t>Razem</t>
  </si>
  <si>
    <t>Razem powierzchnia użytkowa budynków</t>
  </si>
  <si>
    <t xml:space="preserve"> DITRICHA 3</t>
  </si>
  <si>
    <t>Razem koszt netto pojemników dla danej lokalizacji [kol. 13+kol. 14 + kol. 15 + kol. 16 + kol. 17]</t>
  </si>
  <si>
    <t>Razem, w tym:</t>
  </si>
  <si>
    <t>Udział % w kosztach pojemników [kol.19 / kol. 20 *100]</t>
  </si>
  <si>
    <t xml:space="preserve"> - Legionów Polskich 17 (budynek gminny) razem z budynkiem Leg. Polskich 24</t>
  </si>
  <si>
    <r>
      <t xml:space="preserve"> - Wspólnota Mieszkaniowa przy ul. Limanowskiego 22 </t>
    </r>
    <r>
      <rPr>
        <sz val="11"/>
        <rFont val="Times New Roman"/>
        <family val="1"/>
      </rPr>
      <t>razem z budynkiem Limanowskiego 20</t>
    </r>
  </si>
  <si>
    <t>Wspólne pojemniki na odpady komunalne dla mieszkańców z nieruchomości Miasta Żyrardów i Wspólnot Mieszkaniowych zarządzanych przez PGM</t>
  </si>
  <si>
    <t xml:space="preserve">Wykaz lokalizacji pojemników na odpady komunalne z których będą korzystać/korzystają </t>
  </si>
  <si>
    <t>tylko mieszkańcy z budynków Miasta Żyrardów,</t>
  </si>
  <si>
    <t>Pojemnik 1100 l (plastik)</t>
  </si>
  <si>
    <t>x</t>
  </si>
  <si>
    <t xml:space="preserve"> = </t>
  </si>
  <si>
    <t>cena netto</t>
  </si>
  <si>
    <t>Pojemnik 1100 l (metal)</t>
  </si>
  <si>
    <t>Pojemnik 700 l</t>
  </si>
  <si>
    <t>Pojemnik 240 l.</t>
  </si>
  <si>
    <t xml:space="preserve"> =</t>
  </si>
  <si>
    <t>Pojemnik 120 l</t>
  </si>
  <si>
    <t>Pojemnik 240 l [kolor brąz na odpady BIO]</t>
  </si>
  <si>
    <t>240 l [kolor brązowy]  odpady BIO        [szt.]</t>
  </si>
  <si>
    <t>Uwaga:</t>
  </si>
  <si>
    <t>Wypełnia Wykonawca (cena netto pojemnika)</t>
  </si>
  <si>
    <t xml:space="preserve">Wykaz lokalizacji pojemników na odpady komunalne </t>
  </si>
  <si>
    <t>z których będą korzystać/korzystają tylko mieszkańcy z budynków Miasta Żyrardów</t>
  </si>
  <si>
    <t>I.</t>
  </si>
  <si>
    <t xml:space="preserve">II. </t>
  </si>
  <si>
    <t>dla mieszkańców z nieruchomości Miasta Żyrardów i Wspólnot Mieszkaniowych zarządzanych przez PGM</t>
  </si>
  <si>
    <t>III.</t>
  </si>
  <si>
    <t>dla mieszkańców z nieruchomości PGM-u</t>
  </si>
  <si>
    <t>Okrzei 47</t>
  </si>
  <si>
    <t xml:space="preserve"> - budynki Miasta Żyrardów</t>
  </si>
  <si>
    <t>OKRZEI 47</t>
  </si>
  <si>
    <t>1100 l (plastik)  [kol. 3 x kol. 9]</t>
  </si>
  <si>
    <t>1100 l (metal) [kol. 4 x kol. 10]</t>
  </si>
  <si>
    <t xml:space="preserve">700 l         [kol. 5 x kol. 11]     </t>
  </si>
  <si>
    <t xml:space="preserve">240 l [kol. 6 x kol. 12]    </t>
  </si>
  <si>
    <t>240 l [kolor brązowy]  odpady BIO        [kol. 7 x kol. 13]</t>
  </si>
  <si>
    <t>Pojemniki dla budynków tylko Miasta Żyrardów:</t>
  </si>
  <si>
    <t>wypełnia Wykonawca (cena netto pojemnika)</t>
  </si>
  <si>
    <t>Pojemniki tylko dla budynków PGM Żyrardów Sp. z o.o.</t>
  </si>
  <si>
    <t>Wspólne pojemniki na odpady komunalne dla mieszkańców z nieruchomości PGM-u</t>
  </si>
  <si>
    <t>Ogółem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</si>
</sst>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2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Arial"/>
      <family val="0"/>
    </font>
    <font>
      <sz val="11"/>
      <color indexed="21"/>
      <name val="Times New Roman"/>
      <family val="1"/>
    </font>
    <font>
      <sz val="11"/>
      <color indexed="53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9"/>
      <color indexed="8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left" vertical="center"/>
    </xf>
    <xf numFmtId="43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3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3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3" fontId="1" fillId="3" borderId="25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1" fillId="4" borderId="25" xfId="0" applyFont="1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43" fontId="1" fillId="4" borderId="25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43" fontId="1" fillId="5" borderId="25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5" xfId="0" applyNumberFormat="1" applyFont="1" applyBorder="1" applyAlignment="1">
      <alignment horizontal="left"/>
    </xf>
    <xf numFmtId="0" fontId="6" fillId="4" borderId="25" xfId="0" applyFon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43" fontId="1" fillId="6" borderId="25" xfId="0" applyNumberFormat="1" applyFont="1" applyFill="1" applyBorder="1" applyAlignment="1">
      <alignment horizontal="left" wrapText="1"/>
    </xf>
    <xf numFmtId="43" fontId="1" fillId="0" borderId="25" xfId="0" applyNumberFormat="1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5" xfId="0" applyFont="1" applyFill="1" applyBorder="1" applyAlignment="1">
      <alignment/>
    </xf>
    <xf numFmtId="43" fontId="1" fillId="6" borderId="25" xfId="0" applyNumberFormat="1" applyFont="1" applyFill="1" applyBorder="1" applyAlignment="1">
      <alignment horizontal="left" wrapText="1"/>
    </xf>
    <xf numFmtId="0" fontId="1" fillId="6" borderId="25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6" borderId="25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1" fillId="4" borderId="25" xfId="0" applyFont="1" applyFill="1" applyBorder="1" applyAlignment="1">
      <alignment/>
    </xf>
    <xf numFmtId="0" fontId="1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43" fontId="1" fillId="4" borderId="25" xfId="0" applyNumberFormat="1" applyFont="1" applyFill="1" applyBorder="1" applyAlignment="1">
      <alignment horizontal="left" wrapText="1"/>
    </xf>
    <xf numFmtId="0" fontId="1" fillId="4" borderId="25" xfId="0" applyFont="1" applyFill="1" applyBorder="1" applyAlignment="1">
      <alignment wrapText="1"/>
    </xf>
    <xf numFmtId="0" fontId="6" fillId="4" borderId="25" xfId="0" applyFon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43" fontId="6" fillId="4" borderId="25" xfId="0" applyNumberFormat="1" applyFont="1" applyFill="1" applyBorder="1" applyAlignment="1">
      <alignment horizontal="left" wrapText="1"/>
    </xf>
    <xf numFmtId="0" fontId="6" fillId="4" borderId="25" xfId="0" applyFont="1" applyFill="1" applyBorder="1" applyAlignment="1">
      <alignment wrapText="1"/>
    </xf>
    <xf numFmtId="43" fontId="1" fillId="4" borderId="25" xfId="0" applyNumberFormat="1" applyFont="1" applyFill="1" applyBorder="1" applyAlignment="1">
      <alignment horizontal="left"/>
    </xf>
    <xf numFmtId="0" fontId="6" fillId="0" borderId="25" xfId="0" applyFont="1" applyBorder="1" applyAlignment="1">
      <alignment/>
    </xf>
    <xf numFmtId="43" fontId="1" fillId="0" borderId="25" xfId="0" applyNumberFormat="1" applyFont="1" applyFill="1" applyBorder="1" applyAlignment="1">
      <alignment horizontal="left" wrapText="1"/>
    </xf>
    <xf numFmtId="0" fontId="4" fillId="0" borderId="25" xfId="0" applyFont="1" applyBorder="1" applyAlignment="1">
      <alignment wrapText="1"/>
    </xf>
    <xf numFmtId="43" fontId="1" fillId="0" borderId="25" xfId="0" applyNumberFormat="1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9" fillId="0" borderId="25" xfId="0" applyFont="1" applyBorder="1" applyAlignment="1">
      <alignment/>
    </xf>
    <xf numFmtId="0" fontId="14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43" fontId="1" fillId="0" borderId="25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9" fillId="0" borderId="25" xfId="0" applyFont="1" applyFill="1" applyBorder="1" applyAlignment="1">
      <alignment/>
    </xf>
    <xf numFmtId="43" fontId="5" fillId="6" borderId="25" xfId="0" applyNumberFormat="1" applyFont="1" applyFill="1" applyBorder="1" applyAlignment="1">
      <alignment horizontal="left" wrapText="1"/>
    </xf>
    <xf numFmtId="43" fontId="1" fillId="2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43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3" fontId="1" fillId="3" borderId="27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43" fontId="1" fillId="6" borderId="31" xfId="0" applyNumberFormat="1" applyFont="1" applyFill="1" applyBorder="1" applyAlignment="1">
      <alignment horizontal="left" wrapText="1"/>
    </xf>
    <xf numFmtId="0" fontId="1" fillId="6" borderId="31" xfId="0" applyFont="1" applyFill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43" fontId="1" fillId="3" borderId="31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0" xfId="15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3" fontId="13" fillId="0" borderId="0" xfId="15" applyFont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2" fontId="1" fillId="0" borderId="36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7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2" fontId="1" fillId="0" borderId="37" xfId="0" applyNumberFormat="1" applyFont="1" applyBorder="1" applyAlignment="1">
      <alignment vertical="center"/>
    </xf>
    <xf numFmtId="2" fontId="1" fillId="0" borderId="35" xfId="0" applyNumberFormat="1" applyFont="1" applyBorder="1" applyAlignment="1">
      <alignment vertical="center"/>
    </xf>
    <xf numFmtId="2" fontId="16" fillId="0" borderId="35" xfId="0" applyNumberFormat="1" applyFont="1" applyFill="1" applyBorder="1" applyAlignment="1">
      <alignment horizontal="right" vertical="center" wrapText="1"/>
    </xf>
    <xf numFmtId="2" fontId="2" fillId="2" borderId="39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39" xfId="0" applyNumberFormat="1" applyFont="1" applyFill="1" applyBorder="1" applyAlignment="1">
      <alignment horizontal="center" vertical="center"/>
    </xf>
    <xf numFmtId="43" fontId="18" fillId="2" borderId="39" xfId="15" applyFont="1" applyFill="1" applyBorder="1" applyAlignment="1">
      <alignment vertical="center"/>
    </xf>
    <xf numFmtId="43" fontId="1" fillId="0" borderId="0" xfId="15" applyFont="1" applyAlignment="1">
      <alignment vertical="center"/>
    </xf>
    <xf numFmtId="43" fontId="2" fillId="2" borderId="53" xfId="15" applyFont="1" applyFill="1" applyBorder="1" applyAlignment="1">
      <alignment horizontal="center" vertical="center" wrapText="1"/>
    </xf>
    <xf numFmtId="43" fontId="1" fillId="0" borderId="4" xfId="15" applyFont="1" applyBorder="1" applyAlignment="1">
      <alignment horizontal="center" vertical="center"/>
    </xf>
    <xf numFmtId="43" fontId="1" fillId="0" borderId="54" xfId="15" applyFont="1" applyBorder="1" applyAlignment="1">
      <alignment horizontal="center" vertical="center"/>
    </xf>
    <xf numFmtId="43" fontId="1" fillId="0" borderId="55" xfId="15" applyFont="1" applyBorder="1" applyAlignment="1">
      <alignment horizontal="center" vertical="center"/>
    </xf>
    <xf numFmtId="43" fontId="1" fillId="0" borderId="56" xfId="15" applyFont="1" applyBorder="1" applyAlignment="1">
      <alignment horizontal="center" vertical="center"/>
    </xf>
    <xf numFmtId="43" fontId="16" fillId="0" borderId="5" xfId="15" applyFont="1" applyFill="1" applyBorder="1" applyAlignment="1">
      <alignment horizontal="center" vertical="center" wrapText="1"/>
    </xf>
    <xf numFmtId="43" fontId="1" fillId="0" borderId="54" xfId="15" applyFont="1" applyBorder="1" applyAlignment="1">
      <alignment vertical="center"/>
    </xf>
    <xf numFmtId="43" fontId="1" fillId="0" borderId="56" xfId="15" applyFont="1" applyBorder="1" applyAlignment="1">
      <alignment vertical="center"/>
    </xf>
    <xf numFmtId="43" fontId="1" fillId="0" borderId="57" xfId="15" applyFont="1" applyBorder="1" applyAlignment="1">
      <alignment horizontal="center" vertical="center"/>
    </xf>
    <xf numFmtId="43" fontId="1" fillId="0" borderId="58" xfId="15" applyFont="1" applyBorder="1" applyAlignment="1">
      <alignment horizontal="center" vertical="center"/>
    </xf>
    <xf numFmtId="43" fontId="18" fillId="2" borderId="53" xfId="15" applyFont="1" applyFill="1" applyBorder="1" applyAlignment="1">
      <alignment horizontal="center" vertical="center"/>
    </xf>
    <xf numFmtId="43" fontId="1" fillId="0" borderId="0" xfId="15" applyFont="1" applyBorder="1" applyAlignment="1">
      <alignment horizontal="center" vertical="center"/>
    </xf>
    <xf numFmtId="43" fontId="1" fillId="0" borderId="21" xfId="15" applyFont="1" applyBorder="1" applyAlignment="1">
      <alignment horizontal="center" vertical="center"/>
    </xf>
    <xf numFmtId="43" fontId="1" fillId="0" borderId="15" xfId="15" applyFont="1" applyBorder="1" applyAlignment="1">
      <alignment horizontal="center" vertical="center"/>
    </xf>
    <xf numFmtId="43" fontId="1" fillId="0" borderId="17" xfId="15" applyFont="1" applyBorder="1" applyAlignment="1">
      <alignment horizontal="center" vertical="center"/>
    </xf>
    <xf numFmtId="43" fontId="1" fillId="0" borderId="19" xfId="15" applyFont="1" applyBorder="1" applyAlignment="1">
      <alignment horizontal="center" vertical="center"/>
    </xf>
    <xf numFmtId="43" fontId="16" fillId="0" borderId="15" xfId="15" applyFont="1" applyFill="1" applyBorder="1" applyAlignment="1">
      <alignment horizontal="center" vertical="center" wrapText="1"/>
    </xf>
    <xf numFmtId="43" fontId="1" fillId="0" borderId="17" xfId="15" applyFont="1" applyBorder="1" applyAlignment="1">
      <alignment vertical="center"/>
    </xf>
    <xf numFmtId="43" fontId="1" fillId="0" borderId="19" xfId="15" applyFont="1" applyBorder="1" applyAlignment="1">
      <alignment vertical="center"/>
    </xf>
    <xf numFmtId="43" fontId="2" fillId="2" borderId="10" xfId="15" applyFont="1" applyFill="1" applyBorder="1" applyAlignment="1">
      <alignment horizontal="center" vertical="center"/>
    </xf>
    <xf numFmtId="43" fontId="2" fillId="2" borderId="2" xfId="15" applyFont="1" applyFill="1" applyBorder="1" applyAlignment="1">
      <alignment horizontal="center" vertical="center"/>
    </xf>
    <xf numFmtId="43" fontId="15" fillId="0" borderId="36" xfId="15" applyFont="1" applyBorder="1" applyAlignment="1">
      <alignment vertical="center"/>
    </xf>
    <xf numFmtId="43" fontId="1" fillId="0" borderId="37" xfId="15" applyFont="1" applyBorder="1" applyAlignment="1">
      <alignment vertical="center"/>
    </xf>
    <xf numFmtId="43" fontId="15" fillId="0" borderId="36" xfId="15" applyFont="1" applyBorder="1" applyAlignment="1">
      <alignment horizontal="right" vertical="center"/>
    </xf>
    <xf numFmtId="43" fontId="1" fillId="0" borderId="37" xfId="15" applyFont="1" applyBorder="1" applyAlignment="1">
      <alignment horizontal="right" vertical="center"/>
    </xf>
    <xf numFmtId="43" fontId="1" fillId="0" borderId="35" xfId="15" applyFont="1" applyBorder="1" applyAlignment="1">
      <alignment vertical="center"/>
    </xf>
    <xf numFmtId="43" fontId="1" fillId="0" borderId="36" xfId="15" applyFont="1" applyBorder="1" applyAlignment="1">
      <alignment vertical="center"/>
    </xf>
    <xf numFmtId="43" fontId="15" fillId="0" borderId="37" xfId="15" applyFont="1" applyBorder="1" applyAlignment="1">
      <alignment vertical="center"/>
    </xf>
    <xf numFmtId="43" fontId="2" fillId="0" borderId="35" xfId="15" applyFont="1" applyFill="1" applyBorder="1" applyAlignment="1">
      <alignment horizontal="center" vertical="center" wrapText="1"/>
    </xf>
    <xf numFmtId="43" fontId="17" fillId="0" borderId="37" xfId="15" applyFont="1" applyBorder="1" applyAlignment="1">
      <alignment vertical="center"/>
    </xf>
    <xf numFmtId="43" fontId="17" fillId="0" borderId="36" xfId="15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43" fontId="1" fillId="0" borderId="21" xfId="0" applyNumberFormat="1" applyFont="1" applyBorder="1" applyAlignment="1">
      <alignment vertical="center"/>
    </xf>
    <xf numFmtId="43" fontId="19" fillId="0" borderId="37" xfId="0" applyNumberFormat="1" applyFont="1" applyBorder="1" applyAlignment="1">
      <alignment vertical="center"/>
    </xf>
    <xf numFmtId="43" fontId="1" fillId="0" borderId="37" xfId="0" applyNumberFormat="1" applyFont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43" fontId="1" fillId="2" borderId="39" xfId="15" applyFont="1" applyFill="1" applyBorder="1" applyAlignment="1">
      <alignment vertical="center"/>
    </xf>
    <xf numFmtId="43" fontId="1" fillId="0" borderId="35" xfId="15" applyFont="1" applyBorder="1" applyAlignment="1">
      <alignment horizontal="center" vertical="center"/>
    </xf>
    <xf numFmtId="43" fontId="1" fillId="0" borderId="21" xfId="15" applyFont="1" applyBorder="1" applyAlignment="1">
      <alignment vertical="center"/>
    </xf>
    <xf numFmtId="43" fontId="1" fillId="2" borderId="1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3" fontId="1" fillId="0" borderId="22" xfId="15" applyFont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4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43" fontId="15" fillId="8" borderId="37" xfId="15" applyFont="1" applyFill="1" applyBorder="1" applyAlignment="1">
      <alignment vertical="center"/>
    </xf>
    <xf numFmtId="43" fontId="15" fillId="8" borderId="36" xfId="15" applyFont="1" applyFill="1" applyBorder="1" applyAlignment="1">
      <alignment vertical="center"/>
    </xf>
    <xf numFmtId="0" fontId="2" fillId="2" borderId="6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6" fillId="0" borderId="21" xfId="0" applyFont="1" applyBorder="1" applyAlignment="1">
      <alignment/>
    </xf>
    <xf numFmtId="43" fontId="1" fillId="0" borderId="12" xfId="0" applyNumberFormat="1" applyFont="1" applyBorder="1" applyAlignment="1">
      <alignment vertical="center"/>
    </xf>
    <xf numFmtId="0" fontId="1" fillId="7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7" borderId="0" xfId="0" applyFont="1" applyFill="1" applyAlignment="1">
      <alignment horizontal="center"/>
    </xf>
    <xf numFmtId="43" fontId="1" fillId="7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2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22" fillId="0" borderId="0" xfId="0" applyFont="1" applyAlignment="1">
      <alignment/>
    </xf>
    <xf numFmtId="164" fontId="21" fillId="2" borderId="1" xfId="0" applyNumberFormat="1" applyFont="1" applyFill="1" applyBorder="1" applyAlignment="1">
      <alignment vertical="center"/>
    </xf>
    <xf numFmtId="164" fontId="2" fillId="2" borderId="43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21" xfId="0" applyFont="1" applyFill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2" fillId="2" borderId="46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64" fontId="2" fillId="2" borderId="38" xfId="15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75" zoomScaleNormal="75" workbookViewId="0" topLeftCell="A1">
      <selection activeCell="I20" sqref="I20"/>
    </sheetView>
  </sheetViews>
  <sheetFormatPr defaultColWidth="9.140625" defaultRowHeight="12.75"/>
  <cols>
    <col min="1" max="1" width="5.28125" style="13" customWidth="1"/>
    <col min="2" max="2" width="35.140625" style="14" customWidth="1"/>
    <col min="3" max="8" width="10.8515625" style="2" customWidth="1"/>
    <col min="9" max="16384" width="9.140625" style="2" customWidth="1"/>
  </cols>
  <sheetData>
    <row r="1" spans="1:8" ht="14.25">
      <c r="A1" s="383" t="s">
        <v>269</v>
      </c>
      <c r="B1" s="383"/>
      <c r="C1" s="383"/>
      <c r="D1" s="383"/>
      <c r="E1" s="383"/>
      <c r="F1" s="383"/>
      <c r="G1" s="383"/>
      <c r="H1" s="383"/>
    </row>
    <row r="2" spans="1:8" ht="14.25">
      <c r="A2" s="314"/>
      <c r="B2" s="292"/>
      <c r="C2" s="292"/>
      <c r="D2" s="292"/>
      <c r="E2" s="292"/>
      <c r="F2" s="292"/>
      <c r="G2" s="292"/>
      <c r="H2" s="292"/>
    </row>
    <row r="3" spans="1:8" ht="15" thickBot="1">
      <c r="A3" s="315" t="s">
        <v>271</v>
      </c>
      <c r="B3" s="314" t="s">
        <v>270</v>
      </c>
      <c r="C3" s="292"/>
      <c r="D3" s="292"/>
      <c r="E3" s="292"/>
      <c r="F3" s="292"/>
      <c r="G3" s="292"/>
      <c r="H3" s="292"/>
    </row>
    <row r="4" spans="1:8" s="6" customFormat="1" ht="39.75" customHeight="1" thickBot="1">
      <c r="A4" s="369" t="s">
        <v>0</v>
      </c>
      <c r="B4" s="384" t="s">
        <v>2</v>
      </c>
      <c r="C4" s="386" t="s">
        <v>163</v>
      </c>
      <c r="D4" s="374"/>
      <c r="E4" s="374"/>
      <c r="F4" s="374"/>
      <c r="G4" s="374"/>
      <c r="H4" s="375"/>
    </row>
    <row r="5" spans="1:8" s="6" customFormat="1" ht="86.25" thickBot="1">
      <c r="A5" s="378"/>
      <c r="B5" s="385"/>
      <c r="C5" s="19" t="s">
        <v>158</v>
      </c>
      <c r="D5" s="19" t="s">
        <v>159</v>
      </c>
      <c r="E5" s="21" t="s">
        <v>161</v>
      </c>
      <c r="F5" s="19" t="s">
        <v>160</v>
      </c>
      <c r="G5" s="4" t="s">
        <v>266</v>
      </c>
      <c r="H5" s="22" t="s">
        <v>162</v>
      </c>
    </row>
    <row r="6" spans="1:8" s="64" customFormat="1" ht="15">
      <c r="A6" s="125">
        <v>1</v>
      </c>
      <c r="B6" s="127" t="s">
        <v>11</v>
      </c>
      <c r="C6" s="131">
        <v>1</v>
      </c>
      <c r="D6" s="131"/>
      <c r="E6" s="131"/>
      <c r="F6" s="131"/>
      <c r="G6" s="304"/>
      <c r="H6" s="133"/>
    </row>
    <row r="7" spans="1:8" s="64" customFormat="1" ht="15">
      <c r="A7" s="134">
        <v>2</v>
      </c>
      <c r="B7" s="67" t="s">
        <v>16</v>
      </c>
      <c r="C7" s="71">
        <v>3</v>
      </c>
      <c r="D7" s="71"/>
      <c r="E7" s="71"/>
      <c r="F7" s="71"/>
      <c r="G7" s="305"/>
      <c r="H7" s="135"/>
    </row>
    <row r="8" spans="1:8" s="56" customFormat="1" ht="17.25" customHeight="1">
      <c r="A8" s="136">
        <v>3</v>
      </c>
      <c r="B8" s="74" t="s">
        <v>164</v>
      </c>
      <c r="C8" s="81">
        <v>3</v>
      </c>
      <c r="D8" s="81">
        <v>1</v>
      </c>
      <c r="E8" s="81"/>
      <c r="F8" s="81"/>
      <c r="G8" s="306"/>
      <c r="H8" s="137"/>
    </row>
    <row r="9" spans="1:8" s="64" customFormat="1" ht="15">
      <c r="A9" s="134">
        <v>4</v>
      </c>
      <c r="B9" s="82" t="s">
        <v>115</v>
      </c>
      <c r="C9" s="71">
        <v>5</v>
      </c>
      <c r="D9" s="71"/>
      <c r="E9" s="71"/>
      <c r="F9" s="71"/>
      <c r="G9" s="305"/>
      <c r="H9" s="135"/>
    </row>
    <row r="10" spans="1:8" s="64" customFormat="1" ht="15">
      <c r="A10" s="134">
        <v>5</v>
      </c>
      <c r="B10" s="67" t="s">
        <v>19</v>
      </c>
      <c r="C10" s="71"/>
      <c r="D10" s="71">
        <v>3</v>
      </c>
      <c r="E10" s="71"/>
      <c r="F10" s="71"/>
      <c r="G10" s="305">
        <v>1</v>
      </c>
      <c r="H10" s="135"/>
    </row>
    <row r="11" spans="1:8" s="64" customFormat="1" ht="15">
      <c r="A11" s="136">
        <v>6</v>
      </c>
      <c r="B11" s="67" t="s">
        <v>23</v>
      </c>
      <c r="C11" s="71">
        <v>2</v>
      </c>
      <c r="D11" s="71"/>
      <c r="E11" s="71"/>
      <c r="F11" s="71"/>
      <c r="G11" s="305"/>
      <c r="H11" s="135"/>
    </row>
    <row r="12" spans="1:8" s="64" customFormat="1" ht="15">
      <c r="A12" s="134">
        <v>7</v>
      </c>
      <c r="B12" s="67" t="s">
        <v>24</v>
      </c>
      <c r="C12" s="71">
        <v>2</v>
      </c>
      <c r="D12" s="71"/>
      <c r="E12" s="71"/>
      <c r="F12" s="71"/>
      <c r="G12" s="305"/>
      <c r="H12" s="135"/>
    </row>
    <row r="13" spans="1:8" s="64" customFormat="1" ht="15">
      <c r="A13" s="134">
        <v>8</v>
      </c>
      <c r="B13" s="67" t="s">
        <v>26</v>
      </c>
      <c r="C13" s="71"/>
      <c r="D13" s="71">
        <v>2</v>
      </c>
      <c r="E13" s="71"/>
      <c r="F13" s="71"/>
      <c r="G13" s="305"/>
      <c r="H13" s="135"/>
    </row>
    <row r="14" spans="1:8" s="64" customFormat="1" ht="15">
      <c r="A14" s="134">
        <v>9</v>
      </c>
      <c r="B14" s="67" t="s">
        <v>30</v>
      </c>
      <c r="C14" s="71">
        <v>2</v>
      </c>
      <c r="D14" s="71"/>
      <c r="E14" s="71"/>
      <c r="F14" s="71"/>
      <c r="G14" s="305"/>
      <c r="H14" s="135"/>
    </row>
    <row r="15" spans="1:8" s="64" customFormat="1" ht="15">
      <c r="A15" s="134">
        <v>10</v>
      </c>
      <c r="B15" s="93" t="s">
        <v>32</v>
      </c>
      <c r="C15" s="71">
        <v>3</v>
      </c>
      <c r="D15" s="71"/>
      <c r="E15" s="71"/>
      <c r="F15" s="71"/>
      <c r="G15" s="305"/>
      <c r="H15" s="135"/>
    </row>
    <row r="16" spans="1:8" s="64" customFormat="1" ht="15">
      <c r="A16" s="136">
        <v>11</v>
      </c>
      <c r="B16" s="67" t="s">
        <v>33</v>
      </c>
      <c r="C16" s="71">
        <v>1</v>
      </c>
      <c r="D16" s="71"/>
      <c r="E16" s="71"/>
      <c r="F16" s="71"/>
      <c r="G16" s="305">
        <v>1</v>
      </c>
      <c r="H16" s="135"/>
    </row>
    <row r="17" spans="1:8" s="64" customFormat="1" ht="15">
      <c r="A17" s="134">
        <v>12</v>
      </c>
      <c r="B17" s="97" t="s">
        <v>34</v>
      </c>
      <c r="C17" s="71">
        <v>2</v>
      </c>
      <c r="D17" s="71"/>
      <c r="E17" s="71"/>
      <c r="F17" s="71"/>
      <c r="G17" s="305"/>
      <c r="H17" s="135"/>
    </row>
    <row r="18" spans="1:8" s="64" customFormat="1" ht="15">
      <c r="A18" s="134">
        <v>13</v>
      </c>
      <c r="B18" s="93" t="s">
        <v>36</v>
      </c>
      <c r="C18" s="71">
        <v>1</v>
      </c>
      <c r="D18" s="71"/>
      <c r="E18" s="71"/>
      <c r="F18" s="71"/>
      <c r="G18" s="305"/>
      <c r="H18" s="135"/>
    </row>
    <row r="19" spans="1:8" s="64" customFormat="1" ht="15">
      <c r="A19" s="134">
        <v>14</v>
      </c>
      <c r="B19" s="67" t="s">
        <v>37</v>
      </c>
      <c r="C19" s="71">
        <v>2</v>
      </c>
      <c r="D19" s="71"/>
      <c r="E19" s="71"/>
      <c r="F19" s="71"/>
      <c r="G19" s="305"/>
      <c r="H19" s="135"/>
    </row>
    <row r="20" spans="1:8" s="64" customFormat="1" ht="15">
      <c r="A20" s="134">
        <v>15</v>
      </c>
      <c r="B20" s="67" t="s">
        <v>247</v>
      </c>
      <c r="C20" s="71">
        <v>2</v>
      </c>
      <c r="D20" s="71">
        <v>1</v>
      </c>
      <c r="E20" s="71"/>
      <c r="F20" s="71"/>
      <c r="G20" s="305"/>
      <c r="H20" s="135"/>
    </row>
    <row r="21" spans="1:8" s="64" customFormat="1" ht="15">
      <c r="A21" s="136">
        <v>16</v>
      </c>
      <c r="B21" s="93" t="s">
        <v>38</v>
      </c>
      <c r="C21" s="71">
        <v>4</v>
      </c>
      <c r="D21" s="71"/>
      <c r="E21" s="71"/>
      <c r="F21" s="71"/>
      <c r="G21" s="305">
        <v>1</v>
      </c>
      <c r="H21" s="135"/>
    </row>
    <row r="22" spans="1:8" s="64" customFormat="1" ht="15">
      <c r="A22" s="134">
        <v>17</v>
      </c>
      <c r="B22" s="97" t="s">
        <v>40</v>
      </c>
      <c r="C22" s="71">
        <v>2</v>
      </c>
      <c r="D22" s="71"/>
      <c r="E22" s="71"/>
      <c r="F22" s="71"/>
      <c r="G22" s="305"/>
      <c r="H22" s="135"/>
    </row>
    <row r="23" spans="1:8" s="64" customFormat="1" ht="15">
      <c r="A23" s="134">
        <v>18</v>
      </c>
      <c r="B23" s="67" t="s">
        <v>42</v>
      </c>
      <c r="C23" s="71">
        <v>1</v>
      </c>
      <c r="D23" s="71"/>
      <c r="E23" s="71"/>
      <c r="F23" s="71"/>
      <c r="G23" s="305"/>
      <c r="H23" s="135"/>
    </row>
    <row r="24" spans="1:8" s="64" customFormat="1" ht="15">
      <c r="A24" s="134">
        <v>19</v>
      </c>
      <c r="B24" s="67" t="s">
        <v>43</v>
      </c>
      <c r="C24" s="71">
        <v>3</v>
      </c>
      <c r="D24" s="71">
        <v>2</v>
      </c>
      <c r="E24" s="71"/>
      <c r="F24" s="71"/>
      <c r="G24" s="305"/>
      <c r="H24" s="135"/>
    </row>
    <row r="25" spans="1:8" s="64" customFormat="1" ht="15">
      <c r="A25" s="134">
        <v>20</v>
      </c>
      <c r="B25" s="67" t="s">
        <v>45</v>
      </c>
      <c r="C25" s="71">
        <v>2</v>
      </c>
      <c r="D25" s="71"/>
      <c r="E25" s="71"/>
      <c r="F25" s="71"/>
      <c r="G25" s="305"/>
      <c r="H25" s="135"/>
    </row>
    <row r="26" spans="1:8" s="64" customFormat="1" ht="15" customHeight="1">
      <c r="A26" s="136">
        <v>21</v>
      </c>
      <c r="B26" s="67" t="s">
        <v>48</v>
      </c>
      <c r="C26" s="71">
        <v>1</v>
      </c>
      <c r="D26" s="71"/>
      <c r="E26" s="71"/>
      <c r="F26" s="71"/>
      <c r="G26" s="305"/>
      <c r="H26" s="135"/>
    </row>
    <row r="27" spans="1:8" s="64" customFormat="1" ht="15" customHeight="1">
      <c r="A27" s="134">
        <v>22</v>
      </c>
      <c r="B27" s="67" t="s">
        <v>50</v>
      </c>
      <c r="C27" s="71">
        <v>3</v>
      </c>
      <c r="D27" s="71"/>
      <c r="E27" s="71"/>
      <c r="F27" s="71"/>
      <c r="G27" s="305"/>
      <c r="H27" s="135"/>
    </row>
    <row r="28" spans="1:8" s="64" customFormat="1" ht="15" customHeight="1">
      <c r="A28" s="134">
        <v>23</v>
      </c>
      <c r="B28" s="67" t="s">
        <v>53</v>
      </c>
      <c r="C28" s="71">
        <v>1</v>
      </c>
      <c r="D28" s="71"/>
      <c r="E28" s="71"/>
      <c r="F28" s="71"/>
      <c r="G28" s="305"/>
      <c r="H28" s="135"/>
    </row>
    <row r="29" spans="1:8" s="64" customFormat="1" ht="15">
      <c r="A29" s="134">
        <v>24</v>
      </c>
      <c r="B29" s="93" t="s">
        <v>55</v>
      </c>
      <c r="C29" s="71">
        <v>3</v>
      </c>
      <c r="D29" s="71"/>
      <c r="E29" s="71"/>
      <c r="F29" s="71"/>
      <c r="G29" s="305"/>
      <c r="H29" s="135"/>
    </row>
    <row r="30" spans="1:8" s="64" customFormat="1" ht="15" customHeight="1">
      <c r="A30" s="134">
        <v>25</v>
      </c>
      <c r="B30" s="67" t="s">
        <v>57</v>
      </c>
      <c r="C30" s="71">
        <v>1</v>
      </c>
      <c r="D30" s="71"/>
      <c r="E30" s="71"/>
      <c r="F30" s="71"/>
      <c r="G30" s="305"/>
      <c r="H30" s="135"/>
    </row>
    <row r="31" spans="1:8" s="64" customFormat="1" ht="15">
      <c r="A31" s="136">
        <v>26</v>
      </c>
      <c r="B31" s="67" t="s">
        <v>59</v>
      </c>
      <c r="C31" s="71">
        <v>1</v>
      </c>
      <c r="D31" s="71"/>
      <c r="E31" s="71"/>
      <c r="F31" s="71"/>
      <c r="G31" s="305"/>
      <c r="H31" s="135"/>
    </row>
    <row r="32" spans="1:8" s="64" customFormat="1" ht="15">
      <c r="A32" s="134">
        <v>27</v>
      </c>
      <c r="B32" s="93" t="s">
        <v>60</v>
      </c>
      <c r="C32" s="71">
        <v>1</v>
      </c>
      <c r="D32" s="71"/>
      <c r="E32" s="71"/>
      <c r="F32" s="71"/>
      <c r="G32" s="305">
        <v>1</v>
      </c>
      <c r="H32" s="135"/>
    </row>
    <row r="33" spans="1:8" s="64" customFormat="1" ht="16.5" customHeight="1">
      <c r="A33" s="134">
        <v>28</v>
      </c>
      <c r="B33" s="67" t="s">
        <v>63</v>
      </c>
      <c r="C33" s="71">
        <v>3</v>
      </c>
      <c r="D33" s="71"/>
      <c r="E33" s="71"/>
      <c r="F33" s="71"/>
      <c r="G33" s="305"/>
      <c r="H33" s="135"/>
    </row>
    <row r="34" spans="1:8" s="64" customFormat="1" ht="15" customHeight="1">
      <c r="A34" s="134">
        <v>29</v>
      </c>
      <c r="B34" s="67" t="s">
        <v>65</v>
      </c>
      <c r="C34" s="71">
        <v>1</v>
      </c>
      <c r="D34" s="71"/>
      <c r="E34" s="71"/>
      <c r="F34" s="71"/>
      <c r="G34" s="305"/>
      <c r="H34" s="135"/>
    </row>
    <row r="35" spans="1:8" s="64" customFormat="1" ht="15" customHeight="1">
      <c r="A35" s="134">
        <v>30</v>
      </c>
      <c r="B35" s="67" t="s">
        <v>67</v>
      </c>
      <c r="C35" s="71">
        <v>2</v>
      </c>
      <c r="D35" s="71"/>
      <c r="E35" s="71"/>
      <c r="F35" s="71"/>
      <c r="G35" s="305"/>
      <c r="H35" s="135"/>
    </row>
    <row r="36" spans="1:8" s="64" customFormat="1" ht="15" customHeight="1">
      <c r="A36" s="136">
        <v>31</v>
      </c>
      <c r="B36" s="113" t="s">
        <v>69</v>
      </c>
      <c r="C36" s="71">
        <v>3</v>
      </c>
      <c r="D36" s="71"/>
      <c r="E36" s="71"/>
      <c r="F36" s="71"/>
      <c r="G36" s="305"/>
      <c r="H36" s="135"/>
    </row>
    <row r="37" spans="1:8" s="64" customFormat="1" ht="15">
      <c r="A37" s="134">
        <v>32</v>
      </c>
      <c r="B37" s="97" t="s">
        <v>70</v>
      </c>
      <c r="C37" s="71">
        <v>1</v>
      </c>
      <c r="D37" s="71"/>
      <c r="E37" s="71"/>
      <c r="F37" s="71"/>
      <c r="G37" s="305"/>
      <c r="H37" s="135"/>
    </row>
    <row r="38" spans="1:8" s="64" customFormat="1" ht="15" customHeight="1">
      <c r="A38" s="134">
        <v>33</v>
      </c>
      <c r="B38" s="114" t="s">
        <v>71</v>
      </c>
      <c r="C38" s="71">
        <v>2</v>
      </c>
      <c r="D38" s="71"/>
      <c r="E38" s="71"/>
      <c r="F38" s="71"/>
      <c r="G38" s="305"/>
      <c r="H38" s="135"/>
    </row>
    <row r="39" spans="1:8" s="64" customFormat="1" ht="15">
      <c r="A39" s="134">
        <v>34</v>
      </c>
      <c r="B39" s="114" t="s">
        <v>73</v>
      </c>
      <c r="C39" s="71">
        <v>2</v>
      </c>
      <c r="D39" s="71"/>
      <c r="E39" s="71"/>
      <c r="F39" s="71"/>
      <c r="G39" s="305"/>
      <c r="H39" s="135"/>
    </row>
    <row r="40" spans="1:8" s="64" customFormat="1" ht="15">
      <c r="A40" s="134">
        <v>35</v>
      </c>
      <c r="B40" s="115" t="s">
        <v>75</v>
      </c>
      <c r="C40" s="71">
        <v>1</v>
      </c>
      <c r="D40" s="71"/>
      <c r="E40" s="71"/>
      <c r="F40" s="71"/>
      <c r="G40" s="305"/>
      <c r="H40" s="135"/>
    </row>
    <row r="41" spans="1:8" s="64" customFormat="1" ht="15">
      <c r="A41" s="136">
        <v>36</v>
      </c>
      <c r="B41" s="114" t="s">
        <v>77</v>
      </c>
      <c r="C41" s="71">
        <v>1</v>
      </c>
      <c r="D41" s="71"/>
      <c r="E41" s="71"/>
      <c r="F41" s="71"/>
      <c r="G41" s="305"/>
      <c r="H41" s="135"/>
    </row>
    <row r="42" spans="1:8" s="64" customFormat="1" ht="15">
      <c r="A42" s="134">
        <v>37</v>
      </c>
      <c r="B42" s="67" t="s">
        <v>78</v>
      </c>
      <c r="C42" s="71">
        <v>4</v>
      </c>
      <c r="D42" s="71"/>
      <c r="E42" s="71"/>
      <c r="F42" s="71"/>
      <c r="G42" s="305"/>
      <c r="H42" s="135"/>
    </row>
    <row r="43" spans="1:8" s="64" customFormat="1" ht="15">
      <c r="A43" s="134">
        <v>38</v>
      </c>
      <c r="B43" s="67" t="s">
        <v>79</v>
      </c>
      <c r="C43" s="71">
        <v>1</v>
      </c>
      <c r="D43" s="71"/>
      <c r="E43" s="71"/>
      <c r="F43" s="71"/>
      <c r="G43" s="305"/>
      <c r="H43" s="135"/>
    </row>
    <row r="44" spans="1:8" s="64" customFormat="1" ht="15">
      <c r="A44" s="134">
        <v>39</v>
      </c>
      <c r="B44" s="97" t="s">
        <v>80</v>
      </c>
      <c r="C44" s="71">
        <v>3</v>
      </c>
      <c r="D44" s="71"/>
      <c r="E44" s="71"/>
      <c r="F44" s="71"/>
      <c r="G44" s="305"/>
      <c r="H44" s="138"/>
    </row>
    <row r="45" spans="1:8" s="64" customFormat="1" ht="15">
      <c r="A45" s="134">
        <v>40</v>
      </c>
      <c r="B45" s="82" t="s">
        <v>116</v>
      </c>
      <c r="C45" s="71"/>
      <c r="D45" s="71"/>
      <c r="E45" s="71"/>
      <c r="F45" s="71">
        <v>4</v>
      </c>
      <c r="G45" s="305"/>
      <c r="H45" s="135"/>
    </row>
    <row r="46" spans="1:8" s="64" customFormat="1" ht="15">
      <c r="A46" s="136">
        <v>41</v>
      </c>
      <c r="B46" s="114" t="s">
        <v>82</v>
      </c>
      <c r="C46" s="71">
        <v>1</v>
      </c>
      <c r="D46" s="71"/>
      <c r="E46" s="71"/>
      <c r="F46" s="71"/>
      <c r="G46" s="305"/>
      <c r="H46" s="138"/>
    </row>
    <row r="47" spans="1:8" s="64" customFormat="1" ht="15">
      <c r="A47" s="134">
        <v>42</v>
      </c>
      <c r="B47" s="116" t="s">
        <v>84</v>
      </c>
      <c r="C47" s="71"/>
      <c r="D47" s="71">
        <v>2</v>
      </c>
      <c r="E47" s="71"/>
      <c r="F47" s="71"/>
      <c r="G47" s="305">
        <v>1</v>
      </c>
      <c r="H47" s="138"/>
    </row>
    <row r="48" spans="1:8" s="64" customFormat="1" ht="15">
      <c r="A48" s="134">
        <v>43</v>
      </c>
      <c r="B48" s="116" t="s">
        <v>85</v>
      </c>
      <c r="C48" s="71">
        <v>3</v>
      </c>
      <c r="D48" s="71"/>
      <c r="E48" s="71"/>
      <c r="F48" s="71"/>
      <c r="G48" s="305"/>
      <c r="H48" s="138"/>
    </row>
    <row r="49" spans="1:8" s="64" customFormat="1" ht="15">
      <c r="A49" s="134">
        <v>44</v>
      </c>
      <c r="B49" s="116" t="s">
        <v>278</v>
      </c>
      <c r="C49" s="71">
        <v>2</v>
      </c>
      <c r="D49" s="71"/>
      <c r="E49" s="71"/>
      <c r="F49" s="71"/>
      <c r="G49" s="305"/>
      <c r="H49" s="138"/>
    </row>
    <row r="50" spans="1:8" s="64" customFormat="1" ht="15">
      <c r="A50" s="134">
        <v>45</v>
      </c>
      <c r="B50" s="116" t="s">
        <v>86</v>
      </c>
      <c r="C50" s="71"/>
      <c r="D50" s="71"/>
      <c r="E50" s="71"/>
      <c r="F50" s="71"/>
      <c r="G50" s="305"/>
      <c r="H50" s="139">
        <v>3</v>
      </c>
    </row>
    <row r="51" spans="1:8" s="64" customFormat="1" ht="15">
      <c r="A51" s="134">
        <v>46</v>
      </c>
      <c r="B51" s="114" t="s">
        <v>87</v>
      </c>
      <c r="C51" s="71"/>
      <c r="D51" s="71"/>
      <c r="E51" s="71"/>
      <c r="F51" s="71"/>
      <c r="G51" s="305"/>
      <c r="H51" s="135">
        <v>3</v>
      </c>
    </row>
    <row r="52" spans="1:8" s="64" customFormat="1" ht="15">
      <c r="A52" s="136">
        <v>47</v>
      </c>
      <c r="B52" s="114" t="s">
        <v>88</v>
      </c>
      <c r="C52" s="71">
        <v>1</v>
      </c>
      <c r="D52" s="71"/>
      <c r="E52" s="71"/>
      <c r="F52" s="71"/>
      <c r="G52" s="305"/>
      <c r="H52" s="135"/>
    </row>
    <row r="53" spans="1:8" s="64" customFormat="1" ht="15">
      <c r="A53" s="134">
        <v>48</v>
      </c>
      <c r="B53" s="114" t="s">
        <v>90</v>
      </c>
      <c r="C53" s="71">
        <v>2</v>
      </c>
      <c r="D53" s="71"/>
      <c r="E53" s="71"/>
      <c r="F53" s="71"/>
      <c r="G53" s="305"/>
      <c r="H53" s="135"/>
    </row>
    <row r="54" spans="1:8" s="64" customFormat="1" ht="15" customHeight="1">
      <c r="A54" s="134">
        <v>49</v>
      </c>
      <c r="B54" s="114" t="s">
        <v>91</v>
      </c>
      <c r="C54" s="71">
        <v>1</v>
      </c>
      <c r="D54" s="71"/>
      <c r="E54" s="71"/>
      <c r="F54" s="71"/>
      <c r="G54" s="305"/>
      <c r="H54" s="135"/>
    </row>
    <row r="55" spans="1:8" s="64" customFormat="1" ht="15">
      <c r="A55" s="134">
        <v>50</v>
      </c>
      <c r="B55" s="114" t="s">
        <v>93</v>
      </c>
      <c r="C55" s="71">
        <v>1</v>
      </c>
      <c r="D55" s="71"/>
      <c r="E55" s="71"/>
      <c r="F55" s="71"/>
      <c r="G55" s="305"/>
      <c r="H55" s="135"/>
    </row>
    <row r="56" spans="1:8" s="64" customFormat="1" ht="15">
      <c r="A56" s="134">
        <v>51</v>
      </c>
      <c r="B56" s="114" t="s">
        <v>96</v>
      </c>
      <c r="C56" s="71">
        <v>2</v>
      </c>
      <c r="D56" s="71"/>
      <c r="E56" s="71"/>
      <c r="F56" s="71"/>
      <c r="G56" s="305"/>
      <c r="H56" s="135"/>
    </row>
    <row r="57" spans="1:8" s="64" customFormat="1" ht="15">
      <c r="A57" s="134">
        <v>52</v>
      </c>
      <c r="B57" s="116" t="s">
        <v>97</v>
      </c>
      <c r="C57" s="71"/>
      <c r="D57" s="71"/>
      <c r="E57" s="71"/>
      <c r="F57" s="71"/>
      <c r="G57" s="305"/>
      <c r="H57" s="135">
        <v>2</v>
      </c>
    </row>
    <row r="58" spans="1:8" s="64" customFormat="1" ht="15">
      <c r="A58" s="136">
        <v>53</v>
      </c>
      <c r="B58" s="116" t="s">
        <v>99</v>
      </c>
      <c r="C58" s="71"/>
      <c r="D58" s="71"/>
      <c r="E58" s="71"/>
      <c r="F58" s="71"/>
      <c r="G58" s="305"/>
      <c r="H58" s="135">
        <v>1</v>
      </c>
    </row>
    <row r="59" spans="1:8" s="64" customFormat="1" ht="15" customHeight="1">
      <c r="A59" s="134">
        <v>54</v>
      </c>
      <c r="B59" s="114" t="s">
        <v>100</v>
      </c>
      <c r="C59" s="71">
        <v>2</v>
      </c>
      <c r="D59" s="71"/>
      <c r="E59" s="71"/>
      <c r="F59" s="71"/>
      <c r="G59" s="305"/>
      <c r="H59" s="135"/>
    </row>
    <row r="60" spans="1:8" s="64" customFormat="1" ht="17.25" customHeight="1">
      <c r="A60" s="134">
        <v>55</v>
      </c>
      <c r="B60" s="114" t="s">
        <v>102</v>
      </c>
      <c r="C60" s="71">
        <v>2</v>
      </c>
      <c r="D60" s="71"/>
      <c r="E60" s="71"/>
      <c r="F60" s="71"/>
      <c r="G60" s="305"/>
      <c r="H60" s="135"/>
    </row>
    <row r="61" spans="1:8" s="64" customFormat="1" ht="15">
      <c r="A61" s="134">
        <v>56</v>
      </c>
      <c r="B61" s="82" t="s">
        <v>117</v>
      </c>
      <c r="C61" s="121">
        <v>1</v>
      </c>
      <c r="D61" s="71"/>
      <c r="E61" s="71"/>
      <c r="F61" s="71"/>
      <c r="G61" s="305"/>
      <c r="H61" s="135"/>
    </row>
    <row r="62" spans="1:8" s="64" customFormat="1" ht="15">
      <c r="A62" s="134">
        <v>57</v>
      </c>
      <c r="B62" s="82" t="s">
        <v>114</v>
      </c>
      <c r="C62" s="71">
        <v>1</v>
      </c>
      <c r="D62" s="71"/>
      <c r="E62" s="71">
        <v>3</v>
      </c>
      <c r="F62" s="71"/>
      <c r="G62" s="305"/>
      <c r="H62" s="135"/>
    </row>
    <row r="63" spans="1:8" s="64" customFormat="1" ht="15">
      <c r="A63" s="134">
        <v>58</v>
      </c>
      <c r="B63" s="114" t="s">
        <v>105</v>
      </c>
      <c r="C63" s="71"/>
      <c r="D63" s="71"/>
      <c r="E63" s="71">
        <v>2</v>
      </c>
      <c r="F63" s="71"/>
      <c r="G63" s="305"/>
      <c r="H63" s="135"/>
    </row>
    <row r="64" spans="1:8" s="64" customFormat="1" ht="15">
      <c r="A64" s="136">
        <v>59</v>
      </c>
      <c r="B64" s="114" t="s">
        <v>106</v>
      </c>
      <c r="C64" s="71"/>
      <c r="D64" s="71"/>
      <c r="E64" s="71">
        <v>2</v>
      </c>
      <c r="F64" s="71"/>
      <c r="G64" s="305"/>
      <c r="H64" s="135"/>
    </row>
    <row r="65" spans="1:8" s="64" customFormat="1" ht="15">
      <c r="A65" s="134">
        <v>60</v>
      </c>
      <c r="B65" s="114" t="s">
        <v>107</v>
      </c>
      <c r="C65" s="71">
        <v>2</v>
      </c>
      <c r="D65" s="71"/>
      <c r="E65" s="71"/>
      <c r="F65" s="71"/>
      <c r="G65" s="305"/>
      <c r="H65" s="135"/>
    </row>
    <row r="66" spans="1:8" s="64" customFormat="1" ht="15">
      <c r="A66" s="134">
        <v>61</v>
      </c>
      <c r="B66" s="114" t="s">
        <v>108</v>
      </c>
      <c r="C66" s="71">
        <v>2</v>
      </c>
      <c r="D66" s="71"/>
      <c r="E66" s="71"/>
      <c r="F66" s="71"/>
      <c r="G66" s="305"/>
      <c r="H66" s="135"/>
    </row>
    <row r="67" spans="1:8" s="64" customFormat="1" ht="15">
      <c r="A67" s="134">
        <v>62</v>
      </c>
      <c r="B67" s="122" t="s">
        <v>109</v>
      </c>
      <c r="C67" s="71">
        <v>3</v>
      </c>
      <c r="D67" s="71"/>
      <c r="E67" s="71"/>
      <c r="F67" s="71"/>
      <c r="G67" s="305"/>
      <c r="H67" s="135"/>
    </row>
    <row r="68" spans="1:8" s="64" customFormat="1" ht="15">
      <c r="A68" s="134">
        <v>63</v>
      </c>
      <c r="B68" s="122" t="s">
        <v>111</v>
      </c>
      <c r="C68" s="71">
        <v>2</v>
      </c>
      <c r="D68" s="71"/>
      <c r="E68" s="71"/>
      <c r="F68" s="71"/>
      <c r="G68" s="305"/>
      <c r="H68" s="135"/>
    </row>
    <row r="69" spans="1:8" s="64" customFormat="1" ht="15.75" thickBot="1">
      <c r="A69" s="134">
        <v>64</v>
      </c>
      <c r="B69" s="142" t="s">
        <v>113</v>
      </c>
      <c r="C69" s="148">
        <v>3</v>
      </c>
      <c r="D69" s="148"/>
      <c r="E69" s="148"/>
      <c r="F69" s="148"/>
      <c r="G69" s="307"/>
      <c r="H69" s="150"/>
    </row>
    <row r="70" spans="1:8" s="12" customFormat="1" ht="36" customHeight="1" thickBot="1">
      <c r="A70" s="381" t="s">
        <v>118</v>
      </c>
      <c r="B70" s="382"/>
      <c r="C70" s="10">
        <f aca="true" t="shared" si="0" ref="C70:H70">SUM(C6:C69)</f>
        <v>107</v>
      </c>
      <c r="D70" s="10">
        <f t="shared" si="0"/>
        <v>11</v>
      </c>
      <c r="E70" s="10">
        <f t="shared" si="0"/>
        <v>7</v>
      </c>
      <c r="F70" s="10">
        <f t="shared" si="0"/>
        <v>4</v>
      </c>
      <c r="G70" s="10">
        <f t="shared" si="0"/>
        <v>5</v>
      </c>
      <c r="H70" s="11">
        <f t="shared" si="0"/>
        <v>9</v>
      </c>
    </row>
    <row r="72" spans="1:2" s="326" customFormat="1" ht="12.75">
      <c r="A72" s="324"/>
      <c r="B72" s="325"/>
    </row>
    <row r="73" spans="1:8" s="389" customFormat="1" ht="13.5" thickBot="1">
      <c r="A73" s="388" t="s">
        <v>272</v>
      </c>
      <c r="B73" s="390" t="s">
        <v>273</v>
      </c>
      <c r="C73" s="390"/>
      <c r="D73" s="390"/>
      <c r="E73" s="390"/>
      <c r="F73" s="390"/>
      <c r="G73" s="390"/>
      <c r="H73" s="390"/>
    </row>
    <row r="74" spans="1:8" s="6" customFormat="1" ht="39.75" customHeight="1" thickBot="1">
      <c r="A74" s="369" t="s">
        <v>0</v>
      </c>
      <c r="B74" s="371" t="s">
        <v>2</v>
      </c>
      <c r="C74" s="373" t="s">
        <v>163</v>
      </c>
      <c r="D74" s="374"/>
      <c r="E74" s="374"/>
      <c r="F74" s="374"/>
      <c r="G74" s="374"/>
      <c r="H74" s="375"/>
    </row>
    <row r="75" spans="1:8" s="6" customFormat="1" ht="86.25" thickBot="1">
      <c r="A75" s="378"/>
      <c r="B75" s="379"/>
      <c r="C75" s="297" t="s">
        <v>158</v>
      </c>
      <c r="D75" s="19" t="s">
        <v>159</v>
      </c>
      <c r="E75" s="21" t="s">
        <v>161</v>
      </c>
      <c r="F75" s="205" t="s">
        <v>160</v>
      </c>
      <c r="G75" s="19" t="s">
        <v>266</v>
      </c>
      <c r="H75" s="22" t="s">
        <v>162</v>
      </c>
    </row>
    <row r="76" spans="1:8" s="3" customFormat="1" ht="14.25">
      <c r="A76" s="125">
        <v>1</v>
      </c>
      <c r="B76" s="352" t="s">
        <v>165</v>
      </c>
      <c r="C76" s="126">
        <v>1</v>
      </c>
      <c r="D76" s="126"/>
      <c r="E76" s="126"/>
      <c r="F76" s="126"/>
      <c r="G76" s="126"/>
      <c r="H76" s="353"/>
    </row>
    <row r="77" spans="1:8" s="3" customFormat="1" ht="14.25">
      <c r="A77" s="134">
        <v>2</v>
      </c>
      <c r="B77" s="342" t="s">
        <v>166</v>
      </c>
      <c r="C77" s="66">
        <v>1</v>
      </c>
      <c r="D77" s="66"/>
      <c r="E77" s="66"/>
      <c r="F77" s="66"/>
      <c r="G77" s="66"/>
      <c r="H77" s="354"/>
    </row>
    <row r="78" spans="1:8" s="3" customFormat="1" ht="15" customHeight="1">
      <c r="A78" s="134">
        <v>3</v>
      </c>
      <c r="B78" s="342" t="s">
        <v>167</v>
      </c>
      <c r="C78" s="66">
        <v>1</v>
      </c>
      <c r="D78" s="66"/>
      <c r="E78" s="66"/>
      <c r="F78" s="66"/>
      <c r="G78" s="66"/>
      <c r="H78" s="354"/>
    </row>
    <row r="79" spans="1:8" s="48" customFormat="1" ht="15">
      <c r="A79" s="136">
        <v>4</v>
      </c>
      <c r="B79" s="343" t="s">
        <v>186</v>
      </c>
      <c r="C79" s="344">
        <v>2</v>
      </c>
      <c r="D79" s="345"/>
      <c r="E79" s="345"/>
      <c r="F79" s="345"/>
      <c r="G79" s="345"/>
      <c r="H79" s="355"/>
    </row>
    <row r="80" spans="1:8" s="3" customFormat="1" ht="14.25">
      <c r="A80" s="134">
        <v>5</v>
      </c>
      <c r="B80" s="342" t="s">
        <v>168</v>
      </c>
      <c r="C80" s="346">
        <v>1</v>
      </c>
      <c r="D80" s="347"/>
      <c r="E80" s="347"/>
      <c r="F80" s="347"/>
      <c r="G80" s="347"/>
      <c r="H80" s="356"/>
    </row>
    <row r="81" spans="1:8" s="3" customFormat="1" ht="14.25">
      <c r="A81" s="134">
        <v>6</v>
      </c>
      <c r="B81" s="342" t="s">
        <v>169</v>
      </c>
      <c r="C81" s="66">
        <v>2</v>
      </c>
      <c r="D81" s="66"/>
      <c r="E81" s="66"/>
      <c r="F81" s="66"/>
      <c r="G81" s="66"/>
      <c r="H81" s="354"/>
    </row>
    <row r="82" spans="1:8" s="3" customFormat="1" ht="15" customHeight="1">
      <c r="A82" s="134">
        <v>7</v>
      </c>
      <c r="B82" s="342" t="s">
        <v>170</v>
      </c>
      <c r="C82" s="66">
        <v>1</v>
      </c>
      <c r="D82" s="66"/>
      <c r="E82" s="66"/>
      <c r="F82" s="66"/>
      <c r="G82" s="66"/>
      <c r="H82" s="354"/>
    </row>
    <row r="83" spans="1:8" s="3" customFormat="1" ht="15" customHeight="1">
      <c r="A83" s="134">
        <v>8</v>
      </c>
      <c r="B83" s="348" t="s">
        <v>171</v>
      </c>
      <c r="C83" s="66">
        <v>1</v>
      </c>
      <c r="D83" s="66"/>
      <c r="E83" s="66"/>
      <c r="F83" s="66"/>
      <c r="G83" s="66"/>
      <c r="H83" s="354"/>
    </row>
    <row r="84" spans="1:8" s="3" customFormat="1" ht="15" customHeight="1">
      <c r="A84" s="134">
        <v>9</v>
      </c>
      <c r="B84" s="342" t="s">
        <v>172</v>
      </c>
      <c r="C84" s="66">
        <v>1</v>
      </c>
      <c r="D84" s="66"/>
      <c r="E84" s="66"/>
      <c r="F84" s="66"/>
      <c r="G84" s="66"/>
      <c r="H84" s="354"/>
    </row>
    <row r="85" spans="1:8" s="3" customFormat="1" ht="15" customHeight="1">
      <c r="A85" s="134">
        <v>10</v>
      </c>
      <c r="B85" s="348" t="s">
        <v>173</v>
      </c>
      <c r="C85" s="66">
        <v>1</v>
      </c>
      <c r="D85" s="66"/>
      <c r="E85" s="66"/>
      <c r="F85" s="66"/>
      <c r="G85" s="66"/>
      <c r="H85" s="354"/>
    </row>
    <row r="86" spans="1:8" s="3" customFormat="1" ht="15.75" customHeight="1" hidden="1">
      <c r="A86" s="380">
        <v>11</v>
      </c>
      <c r="B86" s="348" t="s">
        <v>174</v>
      </c>
      <c r="C86" s="66" t="s">
        <v>68</v>
      </c>
      <c r="D86" s="65"/>
      <c r="E86" s="65"/>
      <c r="F86" s="65"/>
      <c r="G86" s="65"/>
      <c r="H86" s="357"/>
    </row>
    <row r="87" spans="1:8" s="3" customFormat="1" ht="15.75" customHeight="1" hidden="1">
      <c r="A87" s="380"/>
      <c r="B87" s="349" t="s">
        <v>175</v>
      </c>
      <c r="C87" s="66"/>
      <c r="D87" s="65"/>
      <c r="E87" s="65"/>
      <c r="F87" s="65"/>
      <c r="G87" s="65"/>
      <c r="H87" s="357"/>
    </row>
    <row r="88" spans="1:8" s="3" customFormat="1" ht="15.75" customHeight="1" hidden="1">
      <c r="A88" s="380"/>
      <c r="B88" s="350" t="s">
        <v>176</v>
      </c>
      <c r="C88" s="66"/>
      <c r="D88" s="65"/>
      <c r="E88" s="65"/>
      <c r="F88" s="65"/>
      <c r="G88" s="65"/>
      <c r="H88" s="357"/>
    </row>
    <row r="89" spans="1:8" s="3" customFormat="1" ht="15.75" customHeight="1" hidden="1">
      <c r="A89" s="380"/>
      <c r="B89" s="350" t="s">
        <v>177</v>
      </c>
      <c r="C89" s="66"/>
      <c r="D89" s="65"/>
      <c r="E89" s="65"/>
      <c r="F89" s="65"/>
      <c r="G89" s="65"/>
      <c r="H89" s="357"/>
    </row>
    <row r="90" spans="1:8" s="3" customFormat="1" ht="15.75" customHeight="1" hidden="1">
      <c r="A90" s="380"/>
      <c r="B90" s="350" t="s">
        <v>178</v>
      </c>
      <c r="C90" s="66"/>
      <c r="D90" s="65"/>
      <c r="E90" s="65"/>
      <c r="F90" s="65"/>
      <c r="G90" s="65"/>
      <c r="H90" s="357"/>
    </row>
    <row r="91" spans="1:8" s="3" customFormat="1" ht="29.25" customHeight="1" hidden="1">
      <c r="A91" s="380"/>
      <c r="B91" s="350" t="s">
        <v>179</v>
      </c>
      <c r="C91" s="66"/>
      <c r="D91" s="65"/>
      <c r="E91" s="65"/>
      <c r="F91" s="65"/>
      <c r="G91" s="65"/>
      <c r="H91" s="357"/>
    </row>
    <row r="92" spans="1:8" s="3" customFormat="1" ht="15.75" customHeight="1" hidden="1">
      <c r="A92" s="380"/>
      <c r="B92" s="351" t="s">
        <v>180</v>
      </c>
      <c r="C92" s="66"/>
      <c r="D92" s="65"/>
      <c r="E92" s="65"/>
      <c r="F92" s="65"/>
      <c r="G92" s="65"/>
      <c r="H92" s="357"/>
    </row>
    <row r="93" spans="1:8" s="3" customFormat="1" ht="14.25">
      <c r="A93" s="134">
        <v>11</v>
      </c>
      <c r="B93" s="348" t="s">
        <v>181</v>
      </c>
      <c r="C93" s="66"/>
      <c r="D93" s="65"/>
      <c r="E93" s="65"/>
      <c r="F93" s="65">
        <v>1</v>
      </c>
      <c r="G93" s="65"/>
      <c r="H93" s="357"/>
    </row>
    <row r="94" spans="1:8" s="3" customFormat="1" ht="14.25">
      <c r="A94" s="134">
        <v>12</v>
      </c>
      <c r="B94" s="348" t="s">
        <v>182</v>
      </c>
      <c r="C94" s="66">
        <v>4</v>
      </c>
      <c r="D94" s="66"/>
      <c r="E94" s="66"/>
      <c r="F94" s="66"/>
      <c r="G94" s="66"/>
      <c r="H94" s="354"/>
    </row>
    <row r="95" spans="1:8" s="3" customFormat="1" ht="15" customHeight="1">
      <c r="A95" s="134">
        <v>13</v>
      </c>
      <c r="B95" s="348" t="s">
        <v>183</v>
      </c>
      <c r="C95" s="66">
        <v>1</v>
      </c>
      <c r="D95" s="66"/>
      <c r="E95" s="66"/>
      <c r="F95" s="66"/>
      <c r="G95" s="66"/>
      <c r="H95" s="354"/>
    </row>
    <row r="96" spans="1:8" s="3" customFormat="1" ht="15" thickBot="1">
      <c r="A96" s="358">
        <v>14</v>
      </c>
      <c r="B96" s="359" t="s">
        <v>184</v>
      </c>
      <c r="C96" s="360">
        <v>1</v>
      </c>
      <c r="D96" s="360"/>
      <c r="E96" s="360"/>
      <c r="F96" s="360"/>
      <c r="G96" s="360"/>
      <c r="H96" s="361"/>
    </row>
    <row r="97" spans="1:8" s="30" customFormat="1" ht="23.25" customHeight="1" thickBot="1">
      <c r="A97" s="376" t="s">
        <v>118</v>
      </c>
      <c r="B97" s="377"/>
      <c r="C97" s="338">
        <f aca="true" t="shared" si="1" ref="C97:H97">SUM(C76:C96)</f>
        <v>18</v>
      </c>
      <c r="D97" s="339">
        <f t="shared" si="1"/>
        <v>0</v>
      </c>
      <c r="E97" s="339">
        <f t="shared" si="1"/>
        <v>0</v>
      </c>
      <c r="F97" s="340">
        <f t="shared" si="1"/>
        <v>1</v>
      </c>
      <c r="G97" s="339">
        <f t="shared" si="1"/>
        <v>0</v>
      </c>
      <c r="H97" s="341">
        <f t="shared" si="1"/>
        <v>0</v>
      </c>
    </row>
    <row r="100" spans="1:8" s="310" customFormat="1" ht="13.5" thickBot="1">
      <c r="A100" s="308" t="s">
        <v>274</v>
      </c>
      <c r="B100" s="391" t="s">
        <v>275</v>
      </c>
      <c r="C100" s="391"/>
      <c r="D100" s="391"/>
      <c r="E100" s="391"/>
      <c r="F100" s="391"/>
      <c r="G100" s="391"/>
      <c r="H100" s="391"/>
    </row>
    <row r="101" spans="1:8" s="6" customFormat="1" ht="39.75" customHeight="1" thickBot="1">
      <c r="A101" s="369" t="s">
        <v>0</v>
      </c>
      <c r="B101" s="371" t="s">
        <v>2</v>
      </c>
      <c r="C101" s="373" t="s">
        <v>163</v>
      </c>
      <c r="D101" s="374"/>
      <c r="E101" s="374"/>
      <c r="F101" s="374"/>
      <c r="G101" s="374"/>
      <c r="H101" s="375"/>
    </row>
    <row r="102" spans="1:8" s="6" customFormat="1" ht="86.25" thickBot="1">
      <c r="A102" s="370"/>
      <c r="B102" s="372"/>
      <c r="C102" s="174" t="s">
        <v>158</v>
      </c>
      <c r="D102" s="4" t="s">
        <v>159</v>
      </c>
      <c r="E102" s="24" t="s">
        <v>161</v>
      </c>
      <c r="F102" s="4" t="s">
        <v>160</v>
      </c>
      <c r="G102" s="4" t="s">
        <v>266</v>
      </c>
      <c r="H102" s="25" t="s">
        <v>162</v>
      </c>
    </row>
    <row r="103" spans="1:8" s="6" customFormat="1" ht="15" thickBot="1">
      <c r="A103" s="297">
        <v>1</v>
      </c>
      <c r="B103" s="205">
        <v>2</v>
      </c>
      <c r="C103" s="297">
        <v>3</v>
      </c>
      <c r="D103" s="19">
        <v>4</v>
      </c>
      <c r="E103" s="19">
        <v>5</v>
      </c>
      <c r="F103" s="19">
        <v>6</v>
      </c>
      <c r="G103" s="205"/>
      <c r="H103" s="202">
        <v>7</v>
      </c>
    </row>
    <row r="104" spans="1:8" s="3" customFormat="1" ht="14.25">
      <c r="A104" s="396">
        <v>1</v>
      </c>
      <c r="B104" s="397" t="s">
        <v>185</v>
      </c>
      <c r="C104" s="398">
        <v>4</v>
      </c>
      <c r="D104" s="398"/>
      <c r="E104" s="398"/>
      <c r="F104" s="398"/>
      <c r="G104" s="398">
        <v>1</v>
      </c>
      <c r="H104" s="399"/>
    </row>
    <row r="105" spans="1:8" s="3" customFormat="1" ht="23.25" customHeight="1" thickBot="1">
      <c r="A105" s="392" t="s">
        <v>118</v>
      </c>
      <c r="B105" s="393"/>
      <c r="C105" s="394">
        <f>SUM(C104:C104)</f>
        <v>4</v>
      </c>
      <c r="D105" s="339">
        <f>SUM(D104:D104)</f>
        <v>0</v>
      </c>
      <c r="E105" s="339">
        <f>SUM(E104:E104)</f>
        <v>0</v>
      </c>
      <c r="F105" s="339">
        <f>SUM(F104:F104)</f>
        <v>0</v>
      </c>
      <c r="G105" s="339">
        <f>SUM(G104:G104)</f>
        <v>1</v>
      </c>
      <c r="H105" s="395">
        <f>SUM(H104:H104)</f>
        <v>0</v>
      </c>
    </row>
    <row r="107" ht="13.5" thickBot="1"/>
    <row r="108" spans="1:8" s="336" customFormat="1" ht="40.5" customHeight="1" thickBot="1">
      <c r="A108" s="367" t="s">
        <v>288</v>
      </c>
      <c r="B108" s="368"/>
      <c r="C108" s="337">
        <f>C70+C97+C105</f>
        <v>129</v>
      </c>
      <c r="D108" s="337">
        <f>D70+D97+D105</f>
        <v>11</v>
      </c>
      <c r="E108" s="337">
        <f>E70+E97+E105</f>
        <v>7</v>
      </c>
      <c r="F108" s="337">
        <f>F70+F97+F105</f>
        <v>5</v>
      </c>
      <c r="G108" s="337">
        <f>G70+G97+G105</f>
        <v>6</v>
      </c>
      <c r="H108" s="337">
        <f>H70+H97+H105</f>
        <v>9</v>
      </c>
    </row>
  </sheetData>
  <mergeCells count="16">
    <mergeCell ref="A1:H1"/>
    <mergeCell ref="B73:H73"/>
    <mergeCell ref="B100:H100"/>
    <mergeCell ref="A70:B70"/>
    <mergeCell ref="A4:A5"/>
    <mergeCell ref="B4:B5"/>
    <mergeCell ref="C4:H4"/>
    <mergeCell ref="C101:H101"/>
    <mergeCell ref="A97:B97"/>
    <mergeCell ref="C74:H74"/>
    <mergeCell ref="A74:A75"/>
    <mergeCell ref="B74:B75"/>
    <mergeCell ref="A86:A92"/>
    <mergeCell ref="A108:B108"/>
    <mergeCell ref="A101:A102"/>
    <mergeCell ref="B101:B10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60" zoomScaleNormal="75" workbookViewId="0" topLeftCell="A34">
      <selection activeCell="C86" sqref="C86"/>
    </sheetView>
  </sheetViews>
  <sheetFormatPr defaultColWidth="9.140625" defaultRowHeight="12.75"/>
  <cols>
    <col min="1" max="1" width="5.28125" style="13" customWidth="1"/>
    <col min="2" max="2" width="7.140625" style="3" hidden="1" customWidth="1"/>
    <col min="3" max="3" width="35.140625" style="14" customWidth="1"/>
    <col min="4" max="4" width="11.57421875" style="2" hidden="1" customWidth="1"/>
    <col min="5" max="5" width="8.8515625" style="1" hidden="1" customWidth="1"/>
    <col min="6" max="6" width="32.28125" style="2" hidden="1" customWidth="1"/>
    <col min="7" max="7" width="15.00390625" style="15" hidden="1" customWidth="1"/>
    <col min="8" max="8" width="34.57421875" style="2" hidden="1" customWidth="1"/>
    <col min="9" max="9" width="27.57421875" style="2" hidden="1" customWidth="1"/>
    <col min="10" max="10" width="11.28125" style="1" hidden="1" customWidth="1"/>
    <col min="11" max="11" width="14.28125" style="2" hidden="1" customWidth="1"/>
    <col min="12" max="17" width="10.8515625" style="2" customWidth="1"/>
    <col min="18" max="16384" width="9.140625" style="2" customWidth="1"/>
  </cols>
  <sheetData>
    <row r="1" spans="1:17" ht="14.25">
      <c r="A1" s="314" t="s">
        <v>254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5.75" customHeight="1">
      <c r="A2" s="383" t="s">
        <v>255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2:17" ht="13.5" thickBot="1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6" customFormat="1" ht="39.75" customHeight="1" thickBot="1">
      <c r="A4" s="369" t="s">
        <v>0</v>
      </c>
      <c r="B4" s="4" t="s">
        <v>1</v>
      </c>
      <c r="C4" s="38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386" t="s">
        <v>163</v>
      </c>
      <c r="M4" s="374"/>
      <c r="N4" s="374"/>
      <c r="O4" s="374"/>
      <c r="P4" s="374"/>
      <c r="Q4" s="375"/>
    </row>
    <row r="5" spans="1:17" s="6" customFormat="1" ht="86.25" thickBot="1">
      <c r="A5" s="378"/>
      <c r="B5" s="18"/>
      <c r="C5" s="385"/>
      <c r="D5" s="19"/>
      <c r="E5" s="19"/>
      <c r="F5" s="19"/>
      <c r="G5" s="20"/>
      <c r="H5" s="19"/>
      <c r="I5" s="19"/>
      <c r="J5" s="19"/>
      <c r="K5" s="19"/>
      <c r="L5" s="19" t="s">
        <v>158</v>
      </c>
      <c r="M5" s="19" t="s">
        <v>159</v>
      </c>
      <c r="N5" s="21" t="s">
        <v>161</v>
      </c>
      <c r="O5" s="19" t="s">
        <v>160</v>
      </c>
      <c r="P5" s="4" t="s">
        <v>266</v>
      </c>
      <c r="Q5" s="22" t="s">
        <v>162</v>
      </c>
    </row>
    <row r="6" spans="1:17" s="64" customFormat="1" ht="15">
      <c r="A6" s="125">
        <v>1</v>
      </c>
      <c r="B6" s="126">
        <v>1</v>
      </c>
      <c r="C6" s="127" t="s">
        <v>11</v>
      </c>
      <c r="D6" s="128" t="s">
        <v>12</v>
      </c>
      <c r="E6" s="129">
        <v>2</v>
      </c>
      <c r="F6" s="128" t="s">
        <v>120</v>
      </c>
      <c r="G6" s="130">
        <v>240</v>
      </c>
      <c r="H6" s="128"/>
      <c r="I6" s="128" t="s">
        <v>13</v>
      </c>
      <c r="J6" s="131" t="s">
        <v>14</v>
      </c>
      <c r="K6" s="132">
        <f aca="true" t="shared" si="0" ref="K6:K29">E6*G6</f>
        <v>480</v>
      </c>
      <c r="L6" s="131">
        <v>1</v>
      </c>
      <c r="M6" s="131"/>
      <c r="N6" s="131"/>
      <c r="O6" s="131"/>
      <c r="P6" s="304"/>
      <c r="Q6" s="133"/>
    </row>
    <row r="7" spans="1:17" s="64" customFormat="1" ht="15">
      <c r="A7" s="134">
        <v>2</v>
      </c>
      <c r="B7" s="66">
        <v>2</v>
      </c>
      <c r="C7" s="67" t="s">
        <v>16</v>
      </c>
      <c r="D7" s="68" t="s">
        <v>12</v>
      </c>
      <c r="E7" s="69">
        <v>1</v>
      </c>
      <c r="F7" s="68" t="s">
        <v>121</v>
      </c>
      <c r="G7" s="70">
        <v>240</v>
      </c>
      <c r="H7" s="68"/>
      <c r="I7" s="68" t="s">
        <v>17</v>
      </c>
      <c r="J7" s="71" t="s">
        <v>14</v>
      </c>
      <c r="K7" s="72">
        <f t="shared" si="0"/>
        <v>240</v>
      </c>
      <c r="L7" s="71">
        <v>3</v>
      </c>
      <c r="M7" s="71"/>
      <c r="N7" s="71"/>
      <c r="O7" s="71"/>
      <c r="P7" s="305"/>
      <c r="Q7" s="135"/>
    </row>
    <row r="8" spans="1:17" s="56" customFormat="1" ht="17.25" customHeight="1">
      <c r="A8" s="136">
        <v>3</v>
      </c>
      <c r="B8" s="73">
        <v>3</v>
      </c>
      <c r="C8" s="74" t="s">
        <v>164</v>
      </c>
      <c r="D8" s="75" t="s">
        <v>20</v>
      </c>
      <c r="E8" s="76">
        <v>1</v>
      </c>
      <c r="F8" s="77" t="s">
        <v>187</v>
      </c>
      <c r="G8" s="78"/>
      <c r="H8" s="79"/>
      <c r="I8" s="79" t="s">
        <v>21</v>
      </c>
      <c r="J8" s="66" t="s">
        <v>22</v>
      </c>
      <c r="K8" s="80">
        <f>E8*G8</f>
        <v>0</v>
      </c>
      <c r="L8" s="81">
        <v>3</v>
      </c>
      <c r="M8" s="81">
        <v>1</v>
      </c>
      <c r="N8" s="81"/>
      <c r="O8" s="81"/>
      <c r="P8" s="306"/>
      <c r="Q8" s="137"/>
    </row>
    <row r="9" spans="1:17" s="64" customFormat="1" ht="15">
      <c r="A9" s="134">
        <v>4</v>
      </c>
      <c r="B9" s="65">
        <v>127</v>
      </c>
      <c r="C9" s="82" t="s">
        <v>115</v>
      </c>
      <c r="D9" s="83"/>
      <c r="E9" s="71"/>
      <c r="F9" s="83"/>
      <c r="G9" s="84"/>
      <c r="H9" s="83"/>
      <c r="I9" s="83"/>
      <c r="J9" s="71"/>
      <c r="K9" s="72"/>
      <c r="L9" s="71">
        <v>5</v>
      </c>
      <c r="M9" s="71"/>
      <c r="N9" s="71"/>
      <c r="O9" s="71"/>
      <c r="P9" s="305"/>
      <c r="Q9" s="135"/>
    </row>
    <row r="10" spans="1:17" s="64" customFormat="1" ht="15">
      <c r="A10" s="134">
        <v>5</v>
      </c>
      <c r="B10" s="66">
        <v>10</v>
      </c>
      <c r="C10" s="67" t="s">
        <v>19</v>
      </c>
      <c r="D10" s="85" t="s">
        <v>20</v>
      </c>
      <c r="E10" s="86">
        <v>1</v>
      </c>
      <c r="F10" s="85" t="s">
        <v>188</v>
      </c>
      <c r="G10" s="87">
        <v>1100</v>
      </c>
      <c r="H10" s="68"/>
      <c r="I10" s="68" t="s">
        <v>21</v>
      </c>
      <c r="J10" s="71" t="s">
        <v>22</v>
      </c>
      <c r="K10" s="72">
        <f t="shared" si="0"/>
        <v>1100</v>
      </c>
      <c r="L10" s="71"/>
      <c r="M10" s="71">
        <v>3</v>
      </c>
      <c r="N10" s="71"/>
      <c r="O10" s="71"/>
      <c r="P10" s="305">
        <v>1</v>
      </c>
      <c r="Q10" s="135"/>
    </row>
    <row r="11" spans="1:17" s="64" customFormat="1" ht="15">
      <c r="A11" s="136">
        <v>6</v>
      </c>
      <c r="B11" s="66">
        <v>11</v>
      </c>
      <c r="C11" s="67" t="s">
        <v>23</v>
      </c>
      <c r="D11" s="68" t="s">
        <v>12</v>
      </c>
      <c r="E11" s="69">
        <v>2</v>
      </c>
      <c r="F11" s="68" t="s">
        <v>122</v>
      </c>
      <c r="G11" s="88">
        <v>240</v>
      </c>
      <c r="H11" s="68"/>
      <c r="I11" s="68" t="s">
        <v>13</v>
      </c>
      <c r="J11" s="71" t="s">
        <v>14</v>
      </c>
      <c r="K11" s="72">
        <f t="shared" si="0"/>
        <v>480</v>
      </c>
      <c r="L11" s="71">
        <v>2</v>
      </c>
      <c r="M11" s="71"/>
      <c r="N11" s="71"/>
      <c r="O11" s="71"/>
      <c r="P11" s="305"/>
      <c r="Q11" s="135"/>
    </row>
    <row r="12" spans="1:17" s="64" customFormat="1" ht="15">
      <c r="A12" s="134">
        <v>7</v>
      </c>
      <c r="B12" s="66">
        <v>12</v>
      </c>
      <c r="C12" s="67" t="s">
        <v>24</v>
      </c>
      <c r="D12" s="68" t="s">
        <v>18</v>
      </c>
      <c r="E12" s="69">
        <v>1</v>
      </c>
      <c r="F12" s="68" t="s">
        <v>123</v>
      </c>
      <c r="G12" s="88">
        <v>200</v>
      </c>
      <c r="H12" s="68"/>
      <c r="I12" s="68" t="s">
        <v>25</v>
      </c>
      <c r="J12" s="71" t="s">
        <v>14</v>
      </c>
      <c r="K12" s="72">
        <f t="shared" si="0"/>
        <v>200</v>
      </c>
      <c r="L12" s="71">
        <v>2</v>
      </c>
      <c r="M12" s="71"/>
      <c r="N12" s="71"/>
      <c r="O12" s="71"/>
      <c r="P12" s="305"/>
      <c r="Q12" s="135"/>
    </row>
    <row r="13" spans="1:17" s="64" customFormat="1" ht="15">
      <c r="A13" s="134">
        <v>8</v>
      </c>
      <c r="B13" s="73">
        <v>13</v>
      </c>
      <c r="C13" s="67" t="s">
        <v>26</v>
      </c>
      <c r="D13" s="85" t="s">
        <v>20</v>
      </c>
      <c r="E13" s="86">
        <v>1</v>
      </c>
      <c r="F13" s="85" t="s">
        <v>189</v>
      </c>
      <c r="G13" s="87"/>
      <c r="H13" s="89"/>
      <c r="I13" s="68"/>
      <c r="J13" s="71" t="s">
        <v>22</v>
      </c>
      <c r="K13" s="72">
        <f t="shared" si="0"/>
        <v>0</v>
      </c>
      <c r="L13" s="71"/>
      <c r="M13" s="71">
        <v>2</v>
      </c>
      <c r="N13" s="71"/>
      <c r="O13" s="71"/>
      <c r="P13" s="305"/>
      <c r="Q13" s="135"/>
    </row>
    <row r="14" spans="1:17" s="64" customFormat="1" ht="15">
      <c r="A14" s="134">
        <v>9</v>
      </c>
      <c r="B14" s="66">
        <v>14</v>
      </c>
      <c r="C14" s="67" t="s">
        <v>30</v>
      </c>
      <c r="D14" s="90" t="s">
        <v>12</v>
      </c>
      <c r="E14" s="71">
        <v>2</v>
      </c>
      <c r="F14" s="90" t="s">
        <v>29</v>
      </c>
      <c r="G14" s="91">
        <v>240</v>
      </c>
      <c r="H14" s="92" t="s">
        <v>31</v>
      </c>
      <c r="I14" s="68"/>
      <c r="J14" s="71" t="s">
        <v>22</v>
      </c>
      <c r="K14" s="72">
        <f t="shared" si="0"/>
        <v>480</v>
      </c>
      <c r="L14" s="71">
        <v>2</v>
      </c>
      <c r="M14" s="71"/>
      <c r="N14" s="71"/>
      <c r="O14" s="71"/>
      <c r="P14" s="305"/>
      <c r="Q14" s="135"/>
    </row>
    <row r="15" spans="1:17" s="64" customFormat="1" ht="15">
      <c r="A15" s="134">
        <v>10</v>
      </c>
      <c r="B15" s="66">
        <v>18</v>
      </c>
      <c r="C15" s="93" t="s">
        <v>32</v>
      </c>
      <c r="D15" s="68" t="s">
        <v>12</v>
      </c>
      <c r="E15" s="69">
        <v>1</v>
      </c>
      <c r="F15" s="68" t="s">
        <v>124</v>
      </c>
      <c r="G15" s="70">
        <v>240</v>
      </c>
      <c r="H15" s="68"/>
      <c r="I15" s="68" t="s">
        <v>21</v>
      </c>
      <c r="J15" s="71" t="s">
        <v>22</v>
      </c>
      <c r="K15" s="72">
        <f t="shared" si="0"/>
        <v>240</v>
      </c>
      <c r="L15" s="71">
        <v>3</v>
      </c>
      <c r="M15" s="71"/>
      <c r="N15" s="71"/>
      <c r="O15" s="71"/>
      <c r="P15" s="305"/>
      <c r="Q15" s="135"/>
    </row>
    <row r="16" spans="1:17" s="64" customFormat="1" ht="15">
      <c r="A16" s="136">
        <v>11</v>
      </c>
      <c r="B16" s="66">
        <v>19</v>
      </c>
      <c r="C16" s="67" t="s">
        <v>33</v>
      </c>
      <c r="D16" s="94" t="s">
        <v>18</v>
      </c>
      <c r="E16" s="95">
        <v>3</v>
      </c>
      <c r="F16" s="94" t="s">
        <v>125</v>
      </c>
      <c r="G16" s="87">
        <v>200</v>
      </c>
      <c r="H16" s="96" t="s">
        <v>22</v>
      </c>
      <c r="I16" s="68" t="s">
        <v>27</v>
      </c>
      <c r="J16" s="71" t="s">
        <v>22</v>
      </c>
      <c r="K16" s="72">
        <f t="shared" si="0"/>
        <v>600</v>
      </c>
      <c r="L16" s="71">
        <v>1</v>
      </c>
      <c r="M16" s="71"/>
      <c r="N16" s="71"/>
      <c r="O16" s="71"/>
      <c r="P16" s="305">
        <v>1</v>
      </c>
      <c r="Q16" s="135"/>
    </row>
    <row r="17" spans="1:17" s="64" customFormat="1" ht="15">
      <c r="A17" s="134">
        <v>12</v>
      </c>
      <c r="B17" s="66">
        <v>20</v>
      </c>
      <c r="C17" s="97" t="s">
        <v>34</v>
      </c>
      <c r="D17" s="68" t="s">
        <v>12</v>
      </c>
      <c r="E17" s="69">
        <v>1</v>
      </c>
      <c r="F17" s="68" t="s">
        <v>35</v>
      </c>
      <c r="G17" s="88">
        <v>220</v>
      </c>
      <c r="H17" s="89"/>
      <c r="I17" s="68"/>
      <c r="J17" s="71" t="s">
        <v>22</v>
      </c>
      <c r="K17" s="72">
        <f t="shared" si="0"/>
        <v>220</v>
      </c>
      <c r="L17" s="71">
        <v>2</v>
      </c>
      <c r="M17" s="71"/>
      <c r="N17" s="71"/>
      <c r="O17" s="71"/>
      <c r="P17" s="305"/>
      <c r="Q17" s="135"/>
    </row>
    <row r="18" spans="1:17" s="64" customFormat="1" ht="15">
      <c r="A18" s="134">
        <v>13</v>
      </c>
      <c r="B18" s="66">
        <v>21</v>
      </c>
      <c r="C18" s="93" t="s">
        <v>36</v>
      </c>
      <c r="D18" s="98" t="s">
        <v>20</v>
      </c>
      <c r="E18" s="99">
        <v>1</v>
      </c>
      <c r="F18" s="100">
        <v>3</v>
      </c>
      <c r="G18" s="101">
        <v>1100</v>
      </c>
      <c r="H18" s="102"/>
      <c r="I18" s="68" t="s">
        <v>27</v>
      </c>
      <c r="J18" s="71" t="s">
        <v>22</v>
      </c>
      <c r="K18" s="72">
        <f t="shared" si="0"/>
        <v>1100</v>
      </c>
      <c r="L18" s="71">
        <v>1</v>
      </c>
      <c r="M18" s="71"/>
      <c r="N18" s="71"/>
      <c r="O18" s="71"/>
      <c r="P18" s="305"/>
      <c r="Q18" s="135"/>
    </row>
    <row r="19" spans="1:17" s="64" customFormat="1" ht="15">
      <c r="A19" s="134">
        <v>14</v>
      </c>
      <c r="B19" s="66">
        <v>23</v>
      </c>
      <c r="C19" s="67" t="s">
        <v>37</v>
      </c>
      <c r="D19" s="83" t="s">
        <v>12</v>
      </c>
      <c r="E19" s="71">
        <v>2</v>
      </c>
      <c r="F19" s="83" t="s">
        <v>29</v>
      </c>
      <c r="G19" s="84">
        <v>240</v>
      </c>
      <c r="H19" s="83"/>
      <c r="I19" s="68" t="s">
        <v>25</v>
      </c>
      <c r="J19" s="71" t="s">
        <v>14</v>
      </c>
      <c r="K19" s="72">
        <f t="shared" si="0"/>
        <v>480</v>
      </c>
      <c r="L19" s="71">
        <v>2</v>
      </c>
      <c r="M19" s="71"/>
      <c r="N19" s="71"/>
      <c r="O19" s="71"/>
      <c r="P19" s="305"/>
      <c r="Q19" s="135"/>
    </row>
    <row r="20" spans="1:17" s="64" customFormat="1" ht="15">
      <c r="A20" s="134">
        <v>15</v>
      </c>
      <c r="B20" s="66">
        <v>24</v>
      </c>
      <c r="C20" s="67" t="s">
        <v>247</v>
      </c>
      <c r="D20" s="94" t="s">
        <v>18</v>
      </c>
      <c r="E20" s="95">
        <v>1</v>
      </c>
      <c r="F20" s="94" t="s">
        <v>15</v>
      </c>
      <c r="G20" s="87">
        <v>240</v>
      </c>
      <c r="H20" s="96" t="s">
        <v>22</v>
      </c>
      <c r="I20" s="68" t="s">
        <v>21</v>
      </c>
      <c r="J20" s="71" t="s">
        <v>22</v>
      </c>
      <c r="K20" s="72">
        <f t="shared" si="0"/>
        <v>240</v>
      </c>
      <c r="L20" s="71">
        <v>2</v>
      </c>
      <c r="M20" s="71">
        <v>1</v>
      </c>
      <c r="N20" s="71"/>
      <c r="O20" s="71"/>
      <c r="P20" s="305"/>
      <c r="Q20" s="135"/>
    </row>
    <row r="21" spans="1:17" s="64" customFormat="1" ht="15">
      <c r="A21" s="136">
        <v>16</v>
      </c>
      <c r="B21" s="73">
        <v>27</v>
      </c>
      <c r="C21" s="93" t="s">
        <v>38</v>
      </c>
      <c r="D21" s="103" t="s">
        <v>20</v>
      </c>
      <c r="E21" s="104">
        <v>1</v>
      </c>
      <c r="F21" s="103" t="s">
        <v>39</v>
      </c>
      <c r="G21" s="105"/>
      <c r="H21" s="106"/>
      <c r="I21" s="68" t="s">
        <v>21</v>
      </c>
      <c r="J21" s="71" t="s">
        <v>22</v>
      </c>
      <c r="K21" s="72">
        <f t="shared" si="0"/>
        <v>0</v>
      </c>
      <c r="L21" s="71">
        <v>4</v>
      </c>
      <c r="M21" s="71"/>
      <c r="N21" s="71"/>
      <c r="O21" s="71"/>
      <c r="P21" s="305">
        <v>1</v>
      </c>
      <c r="Q21" s="135"/>
    </row>
    <row r="22" spans="1:17" s="64" customFormat="1" ht="15">
      <c r="A22" s="134">
        <v>17</v>
      </c>
      <c r="B22" s="66">
        <v>29</v>
      </c>
      <c r="C22" s="97" t="s">
        <v>40</v>
      </c>
      <c r="D22" s="68" t="s">
        <v>12</v>
      </c>
      <c r="E22" s="69">
        <v>1</v>
      </c>
      <c r="F22" s="68" t="s">
        <v>126</v>
      </c>
      <c r="G22" s="70">
        <v>240</v>
      </c>
      <c r="H22" s="68"/>
      <c r="I22" s="68" t="s">
        <v>41</v>
      </c>
      <c r="J22" s="71" t="s">
        <v>14</v>
      </c>
      <c r="K22" s="72">
        <f t="shared" si="0"/>
        <v>240</v>
      </c>
      <c r="L22" s="71">
        <v>2</v>
      </c>
      <c r="M22" s="71"/>
      <c r="N22" s="71"/>
      <c r="O22" s="71"/>
      <c r="P22" s="305"/>
      <c r="Q22" s="135"/>
    </row>
    <row r="23" spans="1:17" s="64" customFormat="1" ht="15">
      <c r="A23" s="134">
        <v>18</v>
      </c>
      <c r="B23" s="66">
        <v>30</v>
      </c>
      <c r="C23" s="67" t="s">
        <v>42</v>
      </c>
      <c r="D23" s="68" t="s">
        <v>12</v>
      </c>
      <c r="E23" s="69">
        <v>1</v>
      </c>
      <c r="F23" s="68" t="s">
        <v>127</v>
      </c>
      <c r="G23" s="70">
        <v>220</v>
      </c>
      <c r="H23" s="68"/>
      <c r="I23" s="68" t="s">
        <v>25</v>
      </c>
      <c r="J23" s="71" t="s">
        <v>14</v>
      </c>
      <c r="K23" s="72">
        <f t="shared" si="0"/>
        <v>220</v>
      </c>
      <c r="L23" s="71">
        <v>1</v>
      </c>
      <c r="M23" s="71"/>
      <c r="N23" s="71"/>
      <c r="O23" s="71"/>
      <c r="P23" s="305"/>
      <c r="Q23" s="135"/>
    </row>
    <row r="24" spans="1:17" s="64" customFormat="1" ht="15">
      <c r="A24" s="134">
        <v>19</v>
      </c>
      <c r="B24" s="73">
        <v>33</v>
      </c>
      <c r="C24" s="67" t="s">
        <v>43</v>
      </c>
      <c r="D24" s="85" t="s">
        <v>18</v>
      </c>
      <c r="E24" s="86">
        <v>1</v>
      </c>
      <c r="F24" s="85" t="s">
        <v>190</v>
      </c>
      <c r="G24" s="107"/>
      <c r="H24" s="68"/>
      <c r="I24" s="68" t="s">
        <v>44</v>
      </c>
      <c r="J24" s="71" t="s">
        <v>14</v>
      </c>
      <c r="K24" s="72">
        <f t="shared" si="0"/>
        <v>0</v>
      </c>
      <c r="L24" s="71">
        <v>3</v>
      </c>
      <c r="M24" s="71">
        <v>2</v>
      </c>
      <c r="N24" s="71"/>
      <c r="O24" s="71"/>
      <c r="P24" s="305"/>
      <c r="Q24" s="135"/>
    </row>
    <row r="25" spans="1:17" s="64" customFormat="1" ht="15">
      <c r="A25" s="134">
        <v>20</v>
      </c>
      <c r="B25" s="66">
        <v>35</v>
      </c>
      <c r="C25" s="67" t="s">
        <v>45</v>
      </c>
      <c r="D25" s="68" t="s">
        <v>12</v>
      </c>
      <c r="E25" s="69">
        <v>2</v>
      </c>
      <c r="F25" s="68" t="s">
        <v>46</v>
      </c>
      <c r="G25" s="70">
        <v>240</v>
      </c>
      <c r="H25" s="108" t="s">
        <v>47</v>
      </c>
      <c r="I25" s="68" t="s">
        <v>25</v>
      </c>
      <c r="J25" s="71" t="s">
        <v>22</v>
      </c>
      <c r="K25" s="72">
        <f t="shared" si="0"/>
        <v>480</v>
      </c>
      <c r="L25" s="71">
        <v>2</v>
      </c>
      <c r="M25" s="71"/>
      <c r="N25" s="71"/>
      <c r="O25" s="71"/>
      <c r="P25" s="305"/>
      <c r="Q25" s="135"/>
    </row>
    <row r="26" spans="1:17" s="64" customFormat="1" ht="15" customHeight="1">
      <c r="A26" s="136">
        <v>21</v>
      </c>
      <c r="B26" s="66">
        <v>36</v>
      </c>
      <c r="C26" s="67" t="s">
        <v>48</v>
      </c>
      <c r="D26" s="68" t="s">
        <v>28</v>
      </c>
      <c r="E26" s="69">
        <v>2</v>
      </c>
      <c r="F26" s="68" t="s">
        <v>128</v>
      </c>
      <c r="G26" s="109">
        <v>45</v>
      </c>
      <c r="H26" s="89"/>
      <c r="I26" s="89" t="s">
        <v>49</v>
      </c>
      <c r="J26" s="71" t="s">
        <v>14</v>
      </c>
      <c r="K26" s="72">
        <f t="shared" si="0"/>
        <v>90</v>
      </c>
      <c r="L26" s="71">
        <v>1</v>
      </c>
      <c r="M26" s="71"/>
      <c r="N26" s="71"/>
      <c r="O26" s="71"/>
      <c r="P26" s="305"/>
      <c r="Q26" s="135"/>
    </row>
    <row r="27" spans="1:17" s="64" customFormat="1" ht="15" customHeight="1">
      <c r="A27" s="134">
        <v>22</v>
      </c>
      <c r="B27" s="66">
        <v>37</v>
      </c>
      <c r="C27" s="67" t="s">
        <v>50</v>
      </c>
      <c r="D27" s="68" t="s">
        <v>12</v>
      </c>
      <c r="E27" s="69">
        <v>1</v>
      </c>
      <c r="F27" s="94" t="s">
        <v>129</v>
      </c>
      <c r="G27" s="109">
        <v>220</v>
      </c>
      <c r="H27" s="68"/>
      <c r="I27" s="89" t="s">
        <v>51</v>
      </c>
      <c r="J27" s="71" t="s">
        <v>14</v>
      </c>
      <c r="K27" s="72">
        <f t="shared" si="0"/>
        <v>220</v>
      </c>
      <c r="L27" s="71">
        <v>3</v>
      </c>
      <c r="M27" s="71"/>
      <c r="N27" s="71"/>
      <c r="O27" s="71"/>
      <c r="P27" s="305"/>
      <c r="Q27" s="135"/>
    </row>
    <row r="28" spans="1:17" s="64" customFormat="1" ht="15" customHeight="1">
      <c r="A28" s="134">
        <v>23</v>
      </c>
      <c r="B28" s="66">
        <v>38</v>
      </c>
      <c r="C28" s="67" t="s">
        <v>53</v>
      </c>
      <c r="D28" s="68" t="s">
        <v>12</v>
      </c>
      <c r="E28" s="69">
        <v>1</v>
      </c>
      <c r="F28" s="68" t="s">
        <v>130</v>
      </c>
      <c r="G28" s="70">
        <v>240</v>
      </c>
      <c r="H28" s="68"/>
      <c r="I28" s="89" t="s">
        <v>54</v>
      </c>
      <c r="J28" s="71" t="s">
        <v>14</v>
      </c>
      <c r="K28" s="72">
        <f t="shared" si="0"/>
        <v>240</v>
      </c>
      <c r="L28" s="71">
        <v>1</v>
      </c>
      <c r="M28" s="71"/>
      <c r="N28" s="71"/>
      <c r="O28" s="71"/>
      <c r="P28" s="305"/>
      <c r="Q28" s="135"/>
    </row>
    <row r="29" spans="1:17" s="64" customFormat="1" ht="15">
      <c r="A29" s="134">
        <v>24</v>
      </c>
      <c r="B29" s="66">
        <v>39</v>
      </c>
      <c r="C29" s="93" t="s">
        <v>55</v>
      </c>
      <c r="D29" s="68" t="s">
        <v>12</v>
      </c>
      <c r="E29" s="69">
        <v>1</v>
      </c>
      <c r="F29" s="68" t="s">
        <v>131</v>
      </c>
      <c r="G29" s="88">
        <v>240</v>
      </c>
      <c r="H29" s="89"/>
      <c r="I29" s="68"/>
      <c r="J29" s="71"/>
      <c r="K29" s="72">
        <f t="shared" si="0"/>
        <v>240</v>
      </c>
      <c r="L29" s="71">
        <v>3</v>
      </c>
      <c r="M29" s="71"/>
      <c r="N29" s="71"/>
      <c r="O29" s="71"/>
      <c r="P29" s="305"/>
      <c r="Q29" s="135"/>
    </row>
    <row r="30" spans="1:17" s="64" customFormat="1" ht="15" customHeight="1">
      <c r="A30" s="134">
        <v>25</v>
      </c>
      <c r="B30" s="66">
        <v>40</v>
      </c>
      <c r="C30" s="67" t="s">
        <v>57</v>
      </c>
      <c r="D30" s="68" t="s">
        <v>12</v>
      </c>
      <c r="E30" s="69">
        <v>1</v>
      </c>
      <c r="F30" s="68" t="s">
        <v>132</v>
      </c>
      <c r="G30" s="70">
        <v>240</v>
      </c>
      <c r="H30" s="68"/>
      <c r="I30" s="89" t="s">
        <v>58</v>
      </c>
      <c r="J30" s="71" t="s">
        <v>14</v>
      </c>
      <c r="K30" s="72">
        <f aca="true" t="shared" si="1" ref="K30:K53">E30*G30</f>
        <v>240</v>
      </c>
      <c r="L30" s="71">
        <v>1</v>
      </c>
      <c r="M30" s="71"/>
      <c r="N30" s="71"/>
      <c r="O30" s="71"/>
      <c r="P30" s="305"/>
      <c r="Q30" s="135"/>
    </row>
    <row r="31" spans="1:17" s="64" customFormat="1" ht="15">
      <c r="A31" s="136">
        <v>26</v>
      </c>
      <c r="B31" s="66">
        <v>44</v>
      </c>
      <c r="C31" s="67" t="s">
        <v>59</v>
      </c>
      <c r="D31" s="90" t="s">
        <v>12</v>
      </c>
      <c r="E31" s="71">
        <v>1</v>
      </c>
      <c r="F31" s="90" t="s">
        <v>133</v>
      </c>
      <c r="G31" s="84">
        <v>240</v>
      </c>
      <c r="H31" s="83"/>
      <c r="I31" s="89"/>
      <c r="J31" s="71" t="s">
        <v>14</v>
      </c>
      <c r="K31" s="72">
        <f t="shared" si="1"/>
        <v>240</v>
      </c>
      <c r="L31" s="71">
        <v>1</v>
      </c>
      <c r="M31" s="71"/>
      <c r="N31" s="71"/>
      <c r="O31" s="71"/>
      <c r="P31" s="305"/>
      <c r="Q31" s="135"/>
    </row>
    <row r="32" spans="1:17" s="64" customFormat="1" ht="15">
      <c r="A32" s="134">
        <v>27</v>
      </c>
      <c r="B32" s="73">
        <v>50</v>
      </c>
      <c r="C32" s="93" t="s">
        <v>60</v>
      </c>
      <c r="D32" s="98" t="s">
        <v>20</v>
      </c>
      <c r="E32" s="99">
        <v>1</v>
      </c>
      <c r="F32" s="100">
        <v>3</v>
      </c>
      <c r="G32" s="101">
        <v>1100</v>
      </c>
      <c r="H32" s="110" t="s">
        <v>61</v>
      </c>
      <c r="I32" s="68" t="s">
        <v>62</v>
      </c>
      <c r="J32" s="71" t="s">
        <v>22</v>
      </c>
      <c r="K32" s="72">
        <f t="shared" si="1"/>
        <v>1100</v>
      </c>
      <c r="L32" s="71">
        <v>1</v>
      </c>
      <c r="M32" s="71"/>
      <c r="N32" s="71"/>
      <c r="O32" s="71"/>
      <c r="P32" s="305">
        <v>1</v>
      </c>
      <c r="Q32" s="135"/>
    </row>
    <row r="33" spans="1:17" s="64" customFormat="1" ht="16.5" customHeight="1">
      <c r="A33" s="134">
        <v>28</v>
      </c>
      <c r="B33" s="66">
        <v>51</v>
      </c>
      <c r="C33" s="67" t="s">
        <v>63</v>
      </c>
      <c r="D33" s="68" t="s">
        <v>12</v>
      </c>
      <c r="E33" s="69">
        <v>1</v>
      </c>
      <c r="F33" s="68" t="s">
        <v>134</v>
      </c>
      <c r="G33" s="70">
        <v>240</v>
      </c>
      <c r="H33" s="68"/>
      <c r="I33" s="89" t="s">
        <v>64</v>
      </c>
      <c r="J33" s="71"/>
      <c r="K33" s="72">
        <f t="shared" si="1"/>
        <v>240</v>
      </c>
      <c r="L33" s="71">
        <v>3</v>
      </c>
      <c r="M33" s="71"/>
      <c r="N33" s="71"/>
      <c r="O33" s="71"/>
      <c r="P33" s="305"/>
      <c r="Q33" s="135"/>
    </row>
    <row r="34" spans="1:17" s="64" customFormat="1" ht="15" customHeight="1">
      <c r="A34" s="134">
        <v>29</v>
      </c>
      <c r="B34" s="66">
        <v>54</v>
      </c>
      <c r="C34" s="67" t="s">
        <v>65</v>
      </c>
      <c r="D34" s="83" t="s">
        <v>12</v>
      </c>
      <c r="E34" s="71">
        <v>1</v>
      </c>
      <c r="F34" s="83" t="s">
        <v>135</v>
      </c>
      <c r="G34" s="111">
        <v>240</v>
      </c>
      <c r="H34" s="112"/>
      <c r="I34" s="89" t="s">
        <v>66</v>
      </c>
      <c r="J34" s="71" t="s">
        <v>14</v>
      </c>
      <c r="K34" s="72">
        <f t="shared" si="1"/>
        <v>240</v>
      </c>
      <c r="L34" s="71">
        <v>1</v>
      </c>
      <c r="M34" s="71"/>
      <c r="N34" s="71"/>
      <c r="O34" s="71"/>
      <c r="P34" s="305"/>
      <c r="Q34" s="135"/>
    </row>
    <row r="35" spans="1:17" s="64" customFormat="1" ht="15" customHeight="1">
      <c r="A35" s="134">
        <v>30</v>
      </c>
      <c r="B35" s="66">
        <v>55</v>
      </c>
      <c r="C35" s="67" t="s">
        <v>67</v>
      </c>
      <c r="D35" s="68" t="s">
        <v>12</v>
      </c>
      <c r="E35" s="69">
        <v>1</v>
      </c>
      <c r="F35" s="68" t="s">
        <v>126</v>
      </c>
      <c r="G35" s="70">
        <v>240</v>
      </c>
      <c r="H35" s="68"/>
      <c r="I35" s="89" t="s">
        <v>64</v>
      </c>
      <c r="J35" s="71" t="s">
        <v>14</v>
      </c>
      <c r="K35" s="72">
        <f t="shared" si="1"/>
        <v>240</v>
      </c>
      <c r="L35" s="71">
        <v>2</v>
      </c>
      <c r="M35" s="71"/>
      <c r="N35" s="71"/>
      <c r="O35" s="71"/>
      <c r="P35" s="305"/>
      <c r="Q35" s="135"/>
    </row>
    <row r="36" spans="1:17" s="64" customFormat="1" ht="15" customHeight="1">
      <c r="A36" s="136">
        <v>31</v>
      </c>
      <c r="B36" s="66">
        <v>57</v>
      </c>
      <c r="C36" s="113" t="s">
        <v>69</v>
      </c>
      <c r="D36" s="68" t="s">
        <v>12</v>
      </c>
      <c r="E36" s="69">
        <v>1</v>
      </c>
      <c r="F36" s="68" t="s">
        <v>136</v>
      </c>
      <c r="G36" s="70">
        <v>220</v>
      </c>
      <c r="H36" s="68"/>
      <c r="I36" s="89" t="s">
        <v>64</v>
      </c>
      <c r="J36" s="71" t="s">
        <v>14</v>
      </c>
      <c r="K36" s="72">
        <f t="shared" si="1"/>
        <v>220</v>
      </c>
      <c r="L36" s="71">
        <v>3</v>
      </c>
      <c r="M36" s="71"/>
      <c r="N36" s="71"/>
      <c r="O36" s="71"/>
      <c r="P36" s="305"/>
      <c r="Q36" s="135"/>
    </row>
    <row r="37" spans="1:17" s="64" customFormat="1" ht="15">
      <c r="A37" s="134">
        <v>32</v>
      </c>
      <c r="B37" s="66">
        <v>62</v>
      </c>
      <c r="C37" s="97" t="s">
        <v>70</v>
      </c>
      <c r="D37" s="68" t="s">
        <v>12</v>
      </c>
      <c r="E37" s="69">
        <v>2</v>
      </c>
      <c r="F37" s="68" t="s">
        <v>137</v>
      </c>
      <c r="G37" s="70">
        <v>240</v>
      </c>
      <c r="H37" s="68"/>
      <c r="I37" s="68" t="s">
        <v>62</v>
      </c>
      <c r="J37" s="71"/>
      <c r="K37" s="72">
        <f t="shared" si="1"/>
        <v>480</v>
      </c>
      <c r="L37" s="71">
        <v>1</v>
      </c>
      <c r="M37" s="71"/>
      <c r="N37" s="71"/>
      <c r="O37" s="71"/>
      <c r="P37" s="305"/>
      <c r="Q37" s="135"/>
    </row>
    <row r="38" spans="1:17" s="64" customFormat="1" ht="15" customHeight="1">
      <c r="A38" s="134">
        <v>33</v>
      </c>
      <c r="B38" s="66">
        <v>64</v>
      </c>
      <c r="C38" s="114" t="s">
        <v>71</v>
      </c>
      <c r="D38" s="68" t="s">
        <v>12</v>
      </c>
      <c r="E38" s="69">
        <v>1</v>
      </c>
      <c r="F38" s="68" t="s">
        <v>138</v>
      </c>
      <c r="G38" s="70">
        <v>240</v>
      </c>
      <c r="H38" s="68"/>
      <c r="I38" s="89" t="s">
        <v>72</v>
      </c>
      <c r="J38" s="71"/>
      <c r="K38" s="72">
        <f t="shared" si="1"/>
        <v>240</v>
      </c>
      <c r="L38" s="71">
        <v>2</v>
      </c>
      <c r="M38" s="71"/>
      <c r="N38" s="71"/>
      <c r="O38" s="71"/>
      <c r="P38" s="305"/>
      <c r="Q38" s="135"/>
    </row>
    <row r="39" spans="1:17" s="64" customFormat="1" ht="15">
      <c r="A39" s="134">
        <v>34</v>
      </c>
      <c r="B39" s="66">
        <v>65</v>
      </c>
      <c r="C39" s="114" t="s">
        <v>73</v>
      </c>
      <c r="D39" s="68" t="s">
        <v>12</v>
      </c>
      <c r="E39" s="69">
        <v>2</v>
      </c>
      <c r="F39" s="68" t="s">
        <v>139</v>
      </c>
      <c r="G39" s="70">
        <v>220</v>
      </c>
      <c r="H39" s="68"/>
      <c r="I39" s="68" t="s">
        <v>74</v>
      </c>
      <c r="J39" s="71" t="s">
        <v>14</v>
      </c>
      <c r="K39" s="72">
        <f t="shared" si="1"/>
        <v>440</v>
      </c>
      <c r="L39" s="71">
        <v>2</v>
      </c>
      <c r="M39" s="71"/>
      <c r="N39" s="71"/>
      <c r="O39" s="71"/>
      <c r="P39" s="305"/>
      <c r="Q39" s="135"/>
    </row>
    <row r="40" spans="1:17" s="64" customFormat="1" ht="15">
      <c r="A40" s="134">
        <v>35</v>
      </c>
      <c r="B40" s="66">
        <v>66</v>
      </c>
      <c r="C40" s="115" t="s">
        <v>75</v>
      </c>
      <c r="D40" s="85" t="s">
        <v>12</v>
      </c>
      <c r="E40" s="86">
        <v>1</v>
      </c>
      <c r="F40" s="85" t="s">
        <v>191</v>
      </c>
      <c r="G40" s="70"/>
      <c r="H40" s="108" t="s">
        <v>52</v>
      </c>
      <c r="I40" s="68" t="s">
        <v>76</v>
      </c>
      <c r="J40" s="71" t="s">
        <v>14</v>
      </c>
      <c r="K40" s="72">
        <f t="shared" si="1"/>
        <v>0</v>
      </c>
      <c r="L40" s="71">
        <v>1</v>
      </c>
      <c r="M40" s="71"/>
      <c r="N40" s="71"/>
      <c r="O40" s="71"/>
      <c r="P40" s="305"/>
      <c r="Q40" s="135"/>
    </row>
    <row r="41" spans="1:17" s="64" customFormat="1" ht="15">
      <c r="A41" s="136">
        <v>36</v>
      </c>
      <c r="B41" s="66">
        <v>67</v>
      </c>
      <c r="C41" s="114" t="s">
        <v>77</v>
      </c>
      <c r="D41" s="68" t="s">
        <v>12</v>
      </c>
      <c r="E41" s="69">
        <v>1</v>
      </c>
      <c r="F41" s="68" t="s">
        <v>140</v>
      </c>
      <c r="G41" s="88">
        <v>240</v>
      </c>
      <c r="H41" s="89"/>
      <c r="I41" s="68"/>
      <c r="J41" s="71"/>
      <c r="K41" s="72">
        <f t="shared" si="1"/>
        <v>240</v>
      </c>
      <c r="L41" s="71">
        <v>1</v>
      </c>
      <c r="M41" s="71"/>
      <c r="N41" s="71"/>
      <c r="O41" s="71"/>
      <c r="P41" s="305"/>
      <c r="Q41" s="135"/>
    </row>
    <row r="42" spans="1:17" s="64" customFormat="1" ht="15">
      <c r="A42" s="134">
        <v>37</v>
      </c>
      <c r="B42" s="66">
        <v>68</v>
      </c>
      <c r="C42" s="67" t="s">
        <v>78</v>
      </c>
      <c r="D42" s="85" t="s">
        <v>12</v>
      </c>
      <c r="E42" s="86">
        <v>2</v>
      </c>
      <c r="F42" s="85" t="s">
        <v>192</v>
      </c>
      <c r="G42" s="70"/>
      <c r="H42" s="68"/>
      <c r="I42" s="68"/>
      <c r="J42" s="71" t="s">
        <v>14</v>
      </c>
      <c r="K42" s="72">
        <f t="shared" si="1"/>
        <v>0</v>
      </c>
      <c r="L42" s="71">
        <v>4</v>
      </c>
      <c r="M42" s="71"/>
      <c r="N42" s="71"/>
      <c r="O42" s="71"/>
      <c r="P42" s="305"/>
      <c r="Q42" s="135"/>
    </row>
    <row r="43" spans="1:17" s="64" customFormat="1" ht="15">
      <c r="A43" s="134">
        <v>38</v>
      </c>
      <c r="B43" s="66">
        <v>69</v>
      </c>
      <c r="C43" s="67" t="s">
        <v>79</v>
      </c>
      <c r="D43" s="68" t="s">
        <v>12</v>
      </c>
      <c r="E43" s="69">
        <v>2</v>
      </c>
      <c r="F43" s="68" t="s">
        <v>141</v>
      </c>
      <c r="G43" s="70">
        <v>240</v>
      </c>
      <c r="H43" s="68"/>
      <c r="I43" s="68" t="s">
        <v>62</v>
      </c>
      <c r="J43" s="71" t="s">
        <v>14</v>
      </c>
      <c r="K43" s="72">
        <f t="shared" si="1"/>
        <v>480</v>
      </c>
      <c r="L43" s="71">
        <v>1</v>
      </c>
      <c r="M43" s="71"/>
      <c r="N43" s="71"/>
      <c r="O43" s="71"/>
      <c r="P43" s="305"/>
      <c r="Q43" s="135"/>
    </row>
    <row r="44" spans="1:17" s="64" customFormat="1" ht="15">
      <c r="A44" s="134">
        <v>39</v>
      </c>
      <c r="B44" s="66">
        <v>77</v>
      </c>
      <c r="C44" s="97" t="s">
        <v>80</v>
      </c>
      <c r="D44" s="68" t="s">
        <v>12</v>
      </c>
      <c r="E44" s="69">
        <v>1</v>
      </c>
      <c r="F44" s="68" t="s">
        <v>142</v>
      </c>
      <c r="G44" s="88">
        <v>220</v>
      </c>
      <c r="H44" s="68"/>
      <c r="I44" s="68" t="s">
        <v>81</v>
      </c>
      <c r="J44" s="71" t="s">
        <v>14</v>
      </c>
      <c r="K44" s="72">
        <f t="shared" si="1"/>
        <v>220</v>
      </c>
      <c r="L44" s="71">
        <v>3</v>
      </c>
      <c r="M44" s="71"/>
      <c r="N44" s="71"/>
      <c r="O44" s="71"/>
      <c r="P44" s="305"/>
      <c r="Q44" s="138"/>
    </row>
    <row r="45" spans="1:17" s="64" customFormat="1" ht="15">
      <c r="A45" s="134">
        <v>40</v>
      </c>
      <c r="B45" s="65">
        <v>133</v>
      </c>
      <c r="C45" s="82" t="s">
        <v>116</v>
      </c>
      <c r="D45" s="83"/>
      <c r="E45" s="71"/>
      <c r="F45" s="83"/>
      <c r="G45" s="84"/>
      <c r="H45" s="83"/>
      <c r="I45" s="83"/>
      <c r="J45" s="71"/>
      <c r="K45" s="72"/>
      <c r="L45" s="71"/>
      <c r="M45" s="71"/>
      <c r="N45" s="71"/>
      <c r="O45" s="71">
        <v>4</v>
      </c>
      <c r="P45" s="305"/>
      <c r="Q45" s="135"/>
    </row>
    <row r="46" spans="1:17" s="64" customFormat="1" ht="15">
      <c r="A46" s="136">
        <v>41</v>
      </c>
      <c r="B46" s="66">
        <v>78</v>
      </c>
      <c r="C46" s="114" t="s">
        <v>82</v>
      </c>
      <c r="D46" s="68" t="s">
        <v>12</v>
      </c>
      <c r="E46" s="69">
        <v>1</v>
      </c>
      <c r="F46" s="68" t="s">
        <v>143</v>
      </c>
      <c r="G46" s="70">
        <v>240</v>
      </c>
      <c r="H46" s="68"/>
      <c r="I46" s="68" t="s">
        <v>83</v>
      </c>
      <c r="J46" s="71" t="s">
        <v>14</v>
      </c>
      <c r="K46" s="72">
        <f t="shared" si="1"/>
        <v>240</v>
      </c>
      <c r="L46" s="71">
        <v>1</v>
      </c>
      <c r="M46" s="71"/>
      <c r="N46" s="71"/>
      <c r="O46" s="71"/>
      <c r="P46" s="305"/>
      <c r="Q46" s="138"/>
    </row>
    <row r="47" spans="1:17" s="64" customFormat="1" ht="15">
      <c r="A47" s="134">
        <v>42</v>
      </c>
      <c r="B47" s="73">
        <v>80</v>
      </c>
      <c r="C47" s="116" t="s">
        <v>84</v>
      </c>
      <c r="D47" s="98" t="s">
        <v>20</v>
      </c>
      <c r="E47" s="99">
        <v>1</v>
      </c>
      <c r="F47" s="98" t="s">
        <v>144</v>
      </c>
      <c r="G47" s="107"/>
      <c r="H47" s="68"/>
      <c r="I47" s="68" t="s">
        <v>62</v>
      </c>
      <c r="J47" s="71"/>
      <c r="K47" s="72">
        <f t="shared" si="1"/>
        <v>0</v>
      </c>
      <c r="L47" s="71"/>
      <c r="M47" s="71">
        <v>2</v>
      </c>
      <c r="N47" s="71"/>
      <c r="O47" s="71"/>
      <c r="P47" s="305">
        <v>1</v>
      </c>
      <c r="Q47" s="138"/>
    </row>
    <row r="48" spans="1:17" s="64" customFormat="1" ht="15">
      <c r="A48" s="134">
        <v>43</v>
      </c>
      <c r="B48" s="73"/>
      <c r="C48" s="116" t="s">
        <v>85</v>
      </c>
      <c r="D48" s="98"/>
      <c r="E48" s="99"/>
      <c r="F48" s="98"/>
      <c r="G48" s="107"/>
      <c r="H48" s="68"/>
      <c r="I48" s="68"/>
      <c r="J48" s="71"/>
      <c r="K48" s="72"/>
      <c r="L48" s="71">
        <v>3</v>
      </c>
      <c r="M48" s="71"/>
      <c r="N48" s="71"/>
      <c r="O48" s="71"/>
      <c r="P48" s="305"/>
      <c r="Q48" s="138"/>
    </row>
    <row r="49" spans="1:17" s="64" customFormat="1" ht="15">
      <c r="A49" s="134">
        <v>44</v>
      </c>
      <c r="B49" s="73"/>
      <c r="C49" s="116" t="s">
        <v>276</v>
      </c>
      <c r="D49" s="98"/>
      <c r="E49" s="99"/>
      <c r="F49" s="98"/>
      <c r="G49" s="107"/>
      <c r="H49" s="68"/>
      <c r="I49" s="68"/>
      <c r="J49" s="71"/>
      <c r="K49" s="72"/>
      <c r="L49" s="71">
        <v>2</v>
      </c>
      <c r="M49" s="71"/>
      <c r="N49" s="71"/>
      <c r="O49" s="71"/>
      <c r="P49" s="305"/>
      <c r="Q49" s="138"/>
    </row>
    <row r="50" spans="1:17" s="64" customFormat="1" ht="15">
      <c r="A50" s="134">
        <v>45</v>
      </c>
      <c r="B50" s="73"/>
      <c r="C50" s="116" t="s">
        <v>86</v>
      </c>
      <c r="D50" s="98"/>
      <c r="E50" s="99"/>
      <c r="F50" s="98"/>
      <c r="G50" s="107"/>
      <c r="H50" s="68"/>
      <c r="I50" s="68"/>
      <c r="J50" s="71"/>
      <c r="K50" s="72"/>
      <c r="L50" s="71"/>
      <c r="M50" s="71"/>
      <c r="N50" s="71"/>
      <c r="O50" s="71"/>
      <c r="P50" s="305"/>
      <c r="Q50" s="139">
        <v>3</v>
      </c>
    </row>
    <row r="51" spans="1:17" s="64" customFormat="1" ht="15">
      <c r="A51" s="136">
        <v>46</v>
      </c>
      <c r="B51" s="73">
        <v>86</v>
      </c>
      <c r="C51" s="114" t="s">
        <v>87</v>
      </c>
      <c r="D51" s="68" t="s">
        <v>12</v>
      </c>
      <c r="E51" s="69">
        <v>1</v>
      </c>
      <c r="F51" s="68" t="s">
        <v>145</v>
      </c>
      <c r="G51" s="70">
        <v>220</v>
      </c>
      <c r="H51" s="68"/>
      <c r="I51" s="68" t="s">
        <v>21</v>
      </c>
      <c r="J51" s="71" t="s">
        <v>14</v>
      </c>
      <c r="K51" s="72">
        <f t="shared" si="1"/>
        <v>220</v>
      </c>
      <c r="L51" s="71"/>
      <c r="M51" s="71"/>
      <c r="N51" s="71"/>
      <c r="O51" s="71"/>
      <c r="P51" s="305"/>
      <c r="Q51" s="135">
        <v>3</v>
      </c>
    </row>
    <row r="52" spans="1:17" s="64" customFormat="1" ht="15">
      <c r="A52" s="134">
        <v>47</v>
      </c>
      <c r="B52" s="73">
        <v>91</v>
      </c>
      <c r="C52" s="114" t="s">
        <v>88</v>
      </c>
      <c r="D52" s="68" t="s">
        <v>12</v>
      </c>
      <c r="E52" s="69">
        <v>2</v>
      </c>
      <c r="F52" s="68" t="s">
        <v>146</v>
      </c>
      <c r="G52" s="70">
        <v>220</v>
      </c>
      <c r="H52" s="68"/>
      <c r="I52" s="68" t="s">
        <v>89</v>
      </c>
      <c r="J52" s="71" t="s">
        <v>14</v>
      </c>
      <c r="K52" s="72">
        <f t="shared" si="1"/>
        <v>440</v>
      </c>
      <c r="L52" s="71">
        <v>1</v>
      </c>
      <c r="M52" s="71"/>
      <c r="N52" s="71"/>
      <c r="O52" s="71"/>
      <c r="P52" s="305"/>
      <c r="Q52" s="135"/>
    </row>
    <row r="53" spans="1:17" s="64" customFormat="1" ht="15">
      <c r="A53" s="134">
        <v>48</v>
      </c>
      <c r="B53" s="73">
        <v>95</v>
      </c>
      <c r="C53" s="114" t="s">
        <v>90</v>
      </c>
      <c r="D53" s="68" t="s">
        <v>12</v>
      </c>
      <c r="E53" s="69">
        <v>2</v>
      </c>
      <c r="F53" s="68" t="s">
        <v>147</v>
      </c>
      <c r="G53" s="70">
        <v>240</v>
      </c>
      <c r="H53" s="68"/>
      <c r="I53" s="68" t="s">
        <v>74</v>
      </c>
      <c r="J53" s="71" t="s">
        <v>14</v>
      </c>
      <c r="K53" s="72">
        <f t="shared" si="1"/>
        <v>480</v>
      </c>
      <c r="L53" s="71">
        <v>2</v>
      </c>
      <c r="M53" s="71"/>
      <c r="N53" s="71"/>
      <c r="O53" s="71"/>
      <c r="P53" s="305"/>
      <c r="Q53" s="135"/>
    </row>
    <row r="54" spans="1:17" s="64" customFormat="1" ht="15" customHeight="1">
      <c r="A54" s="134">
        <v>49</v>
      </c>
      <c r="B54" s="73">
        <v>98</v>
      </c>
      <c r="C54" s="114" t="s">
        <v>91</v>
      </c>
      <c r="D54" s="68" t="s">
        <v>12</v>
      </c>
      <c r="E54" s="69">
        <v>3</v>
      </c>
      <c r="F54" s="68" t="s">
        <v>128</v>
      </c>
      <c r="G54" s="70">
        <v>240</v>
      </c>
      <c r="H54" s="68"/>
      <c r="I54" s="89" t="s">
        <v>92</v>
      </c>
      <c r="J54" s="71" t="s">
        <v>14</v>
      </c>
      <c r="K54" s="72">
        <f aca="true" t="shared" si="2" ref="K54:K69">E54*G54</f>
        <v>720</v>
      </c>
      <c r="L54" s="71">
        <v>1</v>
      </c>
      <c r="M54" s="71"/>
      <c r="N54" s="71"/>
      <c r="O54" s="71"/>
      <c r="P54" s="305"/>
      <c r="Q54" s="135"/>
    </row>
    <row r="55" spans="1:17" s="64" customFormat="1" ht="15">
      <c r="A55" s="134">
        <v>50</v>
      </c>
      <c r="B55" s="73">
        <v>99</v>
      </c>
      <c r="C55" s="114" t="s">
        <v>93</v>
      </c>
      <c r="D55" s="68" t="s">
        <v>94</v>
      </c>
      <c r="E55" s="69">
        <v>1</v>
      </c>
      <c r="F55" s="68" t="s">
        <v>138</v>
      </c>
      <c r="G55" s="70">
        <v>150</v>
      </c>
      <c r="H55" s="68"/>
      <c r="I55" s="68" t="s">
        <v>95</v>
      </c>
      <c r="J55" s="71"/>
      <c r="K55" s="72">
        <f t="shared" si="2"/>
        <v>150</v>
      </c>
      <c r="L55" s="71">
        <v>1</v>
      </c>
      <c r="M55" s="71"/>
      <c r="N55" s="71"/>
      <c r="O55" s="71"/>
      <c r="P55" s="305"/>
      <c r="Q55" s="135"/>
    </row>
    <row r="56" spans="1:17" s="64" customFormat="1" ht="15">
      <c r="A56" s="136">
        <v>51</v>
      </c>
      <c r="B56" s="73">
        <v>100</v>
      </c>
      <c r="C56" s="114" t="s">
        <v>96</v>
      </c>
      <c r="D56" s="68" t="s">
        <v>12</v>
      </c>
      <c r="E56" s="69">
        <v>2</v>
      </c>
      <c r="F56" s="68" t="s">
        <v>148</v>
      </c>
      <c r="G56" s="70">
        <v>240</v>
      </c>
      <c r="H56" s="68"/>
      <c r="I56" s="68" t="s">
        <v>74</v>
      </c>
      <c r="J56" s="71" t="s">
        <v>14</v>
      </c>
      <c r="K56" s="72">
        <f t="shared" si="2"/>
        <v>480</v>
      </c>
      <c r="L56" s="71">
        <v>2</v>
      </c>
      <c r="M56" s="71"/>
      <c r="N56" s="71"/>
      <c r="O56" s="71"/>
      <c r="P56" s="305"/>
      <c r="Q56" s="135"/>
    </row>
    <row r="57" spans="1:17" s="64" customFormat="1" ht="15">
      <c r="A57" s="134">
        <v>52</v>
      </c>
      <c r="B57" s="73">
        <v>101</v>
      </c>
      <c r="C57" s="116" t="s">
        <v>97</v>
      </c>
      <c r="D57" s="68" t="s">
        <v>56</v>
      </c>
      <c r="E57" s="69">
        <v>1</v>
      </c>
      <c r="F57" s="68" t="s">
        <v>149</v>
      </c>
      <c r="G57" s="109">
        <v>30</v>
      </c>
      <c r="H57" s="68"/>
      <c r="I57" s="68" t="s">
        <v>98</v>
      </c>
      <c r="J57" s="71"/>
      <c r="K57" s="72">
        <f t="shared" si="2"/>
        <v>30</v>
      </c>
      <c r="L57" s="71"/>
      <c r="M57" s="71"/>
      <c r="N57" s="71"/>
      <c r="O57" s="71"/>
      <c r="P57" s="305"/>
      <c r="Q57" s="135">
        <v>2</v>
      </c>
    </row>
    <row r="58" spans="1:17" s="64" customFormat="1" ht="15">
      <c r="A58" s="134">
        <v>53</v>
      </c>
      <c r="B58" s="73">
        <v>102</v>
      </c>
      <c r="C58" s="116" t="s">
        <v>99</v>
      </c>
      <c r="D58" s="68" t="s">
        <v>28</v>
      </c>
      <c r="E58" s="69">
        <v>2</v>
      </c>
      <c r="F58" s="68" t="s">
        <v>150</v>
      </c>
      <c r="G58" s="88">
        <v>45</v>
      </c>
      <c r="H58" s="68"/>
      <c r="I58" s="68" t="s">
        <v>98</v>
      </c>
      <c r="J58" s="71"/>
      <c r="K58" s="72">
        <f t="shared" si="2"/>
        <v>90</v>
      </c>
      <c r="L58" s="71"/>
      <c r="M58" s="71"/>
      <c r="N58" s="71"/>
      <c r="O58" s="71"/>
      <c r="P58" s="305"/>
      <c r="Q58" s="135">
        <v>1</v>
      </c>
    </row>
    <row r="59" spans="1:17" s="64" customFormat="1" ht="15" customHeight="1">
      <c r="A59" s="134">
        <v>54</v>
      </c>
      <c r="B59" s="66">
        <v>107</v>
      </c>
      <c r="C59" s="114" t="s">
        <v>100</v>
      </c>
      <c r="D59" s="68" t="s">
        <v>12</v>
      </c>
      <c r="E59" s="69">
        <v>2</v>
      </c>
      <c r="F59" s="68" t="s">
        <v>122</v>
      </c>
      <c r="G59" s="88">
        <v>240</v>
      </c>
      <c r="H59" s="68"/>
      <c r="I59" s="89" t="s">
        <v>101</v>
      </c>
      <c r="J59" s="71"/>
      <c r="K59" s="72">
        <f t="shared" si="2"/>
        <v>480</v>
      </c>
      <c r="L59" s="71">
        <v>2</v>
      </c>
      <c r="M59" s="71"/>
      <c r="N59" s="71"/>
      <c r="O59" s="71"/>
      <c r="P59" s="305"/>
      <c r="Q59" s="135"/>
    </row>
    <row r="60" spans="1:17" s="64" customFormat="1" ht="17.25" customHeight="1">
      <c r="A60" s="134">
        <v>55</v>
      </c>
      <c r="B60" s="66">
        <v>108</v>
      </c>
      <c r="C60" s="114" t="s">
        <v>102</v>
      </c>
      <c r="D60" s="68" t="s">
        <v>12</v>
      </c>
      <c r="E60" s="69">
        <v>3</v>
      </c>
      <c r="F60" s="68" t="s">
        <v>137</v>
      </c>
      <c r="G60" s="88">
        <v>240</v>
      </c>
      <c r="H60" s="117" t="s">
        <v>103</v>
      </c>
      <c r="I60" s="89" t="s">
        <v>104</v>
      </c>
      <c r="J60" s="71"/>
      <c r="K60" s="72">
        <f t="shared" si="2"/>
        <v>720</v>
      </c>
      <c r="L60" s="71">
        <v>2</v>
      </c>
      <c r="M60" s="71"/>
      <c r="N60" s="71"/>
      <c r="O60" s="71"/>
      <c r="P60" s="305"/>
      <c r="Q60" s="135"/>
    </row>
    <row r="61" spans="1:17" s="64" customFormat="1" ht="15">
      <c r="A61" s="136">
        <v>56</v>
      </c>
      <c r="B61" s="65"/>
      <c r="C61" s="82" t="s">
        <v>117</v>
      </c>
      <c r="D61" s="118" t="s">
        <v>12</v>
      </c>
      <c r="E61" s="119">
        <v>2</v>
      </c>
      <c r="F61" s="83" t="s">
        <v>157</v>
      </c>
      <c r="G61" s="84">
        <v>240</v>
      </c>
      <c r="H61" s="83">
        <v>480</v>
      </c>
      <c r="I61" s="83"/>
      <c r="J61" s="71"/>
      <c r="K61" s="120">
        <v>480</v>
      </c>
      <c r="L61" s="121">
        <v>1</v>
      </c>
      <c r="M61" s="71"/>
      <c r="N61" s="71"/>
      <c r="O61" s="71"/>
      <c r="P61" s="305"/>
      <c r="Q61" s="135"/>
    </row>
    <row r="62" spans="1:17" s="64" customFormat="1" ht="15">
      <c r="A62" s="134">
        <v>57</v>
      </c>
      <c r="B62" s="65">
        <v>126</v>
      </c>
      <c r="C62" s="82" t="s">
        <v>114</v>
      </c>
      <c r="D62" s="83"/>
      <c r="E62" s="71"/>
      <c r="F62" s="83"/>
      <c r="G62" s="84"/>
      <c r="H62" s="83"/>
      <c r="I62" s="83"/>
      <c r="J62" s="71"/>
      <c r="K62" s="72"/>
      <c r="L62" s="71">
        <v>1</v>
      </c>
      <c r="M62" s="71"/>
      <c r="N62" s="71">
        <v>3</v>
      </c>
      <c r="O62" s="71"/>
      <c r="P62" s="305"/>
      <c r="Q62" s="135"/>
    </row>
    <row r="63" spans="1:17" s="64" customFormat="1" ht="15">
      <c r="A63" s="134">
        <v>58</v>
      </c>
      <c r="B63" s="66">
        <v>110</v>
      </c>
      <c r="C63" s="114" t="s">
        <v>105</v>
      </c>
      <c r="D63" s="68" t="s">
        <v>12</v>
      </c>
      <c r="E63" s="69">
        <v>1</v>
      </c>
      <c r="F63" s="68" t="s">
        <v>151</v>
      </c>
      <c r="G63" s="88">
        <v>240</v>
      </c>
      <c r="H63" s="68"/>
      <c r="I63" s="68"/>
      <c r="J63" s="71"/>
      <c r="K63" s="72">
        <f t="shared" si="2"/>
        <v>240</v>
      </c>
      <c r="L63" s="71"/>
      <c r="M63" s="71"/>
      <c r="N63" s="71">
        <v>2</v>
      </c>
      <c r="O63" s="71"/>
      <c r="P63" s="305"/>
      <c r="Q63" s="135"/>
    </row>
    <row r="64" spans="1:17" s="64" customFormat="1" ht="15">
      <c r="A64" s="134">
        <v>59</v>
      </c>
      <c r="B64" s="66">
        <v>111</v>
      </c>
      <c r="C64" s="114" t="s">
        <v>106</v>
      </c>
      <c r="D64" s="68" t="s">
        <v>12</v>
      </c>
      <c r="E64" s="69">
        <v>1</v>
      </c>
      <c r="F64" s="68" t="s">
        <v>126</v>
      </c>
      <c r="G64" s="88">
        <v>240</v>
      </c>
      <c r="H64" s="68"/>
      <c r="I64" s="68"/>
      <c r="J64" s="71"/>
      <c r="K64" s="72">
        <f t="shared" si="2"/>
        <v>240</v>
      </c>
      <c r="L64" s="71"/>
      <c r="M64" s="71"/>
      <c r="N64" s="71">
        <v>2</v>
      </c>
      <c r="O64" s="71"/>
      <c r="P64" s="305"/>
      <c r="Q64" s="135"/>
    </row>
    <row r="65" spans="1:17" s="64" customFormat="1" ht="15">
      <c r="A65" s="134">
        <v>60</v>
      </c>
      <c r="B65" s="66">
        <v>112</v>
      </c>
      <c r="C65" s="114" t="s">
        <v>107</v>
      </c>
      <c r="D65" s="68" t="s">
        <v>12</v>
      </c>
      <c r="E65" s="69">
        <v>2</v>
      </c>
      <c r="F65" s="68" t="s">
        <v>152</v>
      </c>
      <c r="G65" s="88">
        <v>240</v>
      </c>
      <c r="H65" s="68"/>
      <c r="I65" s="68" t="s">
        <v>74</v>
      </c>
      <c r="J65" s="71" t="s">
        <v>14</v>
      </c>
      <c r="K65" s="72">
        <f t="shared" si="2"/>
        <v>480</v>
      </c>
      <c r="L65" s="71">
        <v>2</v>
      </c>
      <c r="M65" s="71"/>
      <c r="N65" s="71"/>
      <c r="O65" s="71"/>
      <c r="P65" s="305"/>
      <c r="Q65" s="135"/>
    </row>
    <row r="66" spans="1:17" s="64" customFormat="1" ht="15">
      <c r="A66" s="136">
        <v>61</v>
      </c>
      <c r="B66" s="66">
        <v>113</v>
      </c>
      <c r="C66" s="114" t="s">
        <v>108</v>
      </c>
      <c r="D66" s="68" t="s">
        <v>12</v>
      </c>
      <c r="E66" s="69">
        <v>2</v>
      </c>
      <c r="F66" s="68" t="s">
        <v>153</v>
      </c>
      <c r="G66" s="88">
        <v>240</v>
      </c>
      <c r="H66" s="68"/>
      <c r="I66" s="68" t="s">
        <v>74</v>
      </c>
      <c r="J66" s="71" t="s">
        <v>14</v>
      </c>
      <c r="K66" s="72">
        <f t="shared" si="2"/>
        <v>480</v>
      </c>
      <c r="L66" s="71">
        <v>2</v>
      </c>
      <c r="M66" s="71"/>
      <c r="N66" s="71"/>
      <c r="O66" s="71"/>
      <c r="P66" s="305"/>
      <c r="Q66" s="135"/>
    </row>
    <row r="67" spans="1:17" s="64" customFormat="1" ht="15">
      <c r="A67" s="134">
        <v>62</v>
      </c>
      <c r="B67" s="66">
        <v>114</v>
      </c>
      <c r="C67" s="122" t="s">
        <v>109</v>
      </c>
      <c r="D67" s="94" t="s">
        <v>12</v>
      </c>
      <c r="E67" s="95">
        <v>1</v>
      </c>
      <c r="F67" s="94" t="s">
        <v>154</v>
      </c>
      <c r="G67" s="88">
        <v>240</v>
      </c>
      <c r="H67" s="68"/>
      <c r="I67" s="68" t="s">
        <v>110</v>
      </c>
      <c r="J67" s="71" t="s">
        <v>22</v>
      </c>
      <c r="K67" s="72">
        <f t="shared" si="2"/>
        <v>240</v>
      </c>
      <c r="L67" s="71">
        <v>3</v>
      </c>
      <c r="M67" s="71"/>
      <c r="N67" s="71"/>
      <c r="O67" s="71"/>
      <c r="P67" s="305"/>
      <c r="Q67" s="135"/>
    </row>
    <row r="68" spans="1:17" s="64" customFormat="1" ht="15">
      <c r="A68" s="134">
        <v>63</v>
      </c>
      <c r="B68" s="66">
        <v>119</v>
      </c>
      <c r="C68" s="122" t="s">
        <v>111</v>
      </c>
      <c r="D68" s="68" t="s">
        <v>12</v>
      </c>
      <c r="E68" s="69">
        <v>1</v>
      </c>
      <c r="F68" s="68" t="s">
        <v>155</v>
      </c>
      <c r="G68" s="70">
        <v>220</v>
      </c>
      <c r="H68" s="68"/>
      <c r="I68" s="123" t="s">
        <v>112</v>
      </c>
      <c r="J68" s="71"/>
      <c r="K68" s="124">
        <f>E68*G68</f>
        <v>220</v>
      </c>
      <c r="L68" s="71">
        <v>2</v>
      </c>
      <c r="M68" s="71"/>
      <c r="N68" s="71"/>
      <c r="O68" s="71"/>
      <c r="P68" s="305"/>
      <c r="Q68" s="135"/>
    </row>
    <row r="69" spans="1:17" s="64" customFormat="1" ht="15.75" thickBot="1">
      <c r="A69" s="134">
        <v>64</v>
      </c>
      <c r="B69" s="141">
        <v>121</v>
      </c>
      <c r="C69" s="142" t="s">
        <v>113</v>
      </c>
      <c r="D69" s="143" t="s">
        <v>18</v>
      </c>
      <c r="E69" s="144">
        <v>1</v>
      </c>
      <c r="F69" s="143" t="s">
        <v>156</v>
      </c>
      <c r="G69" s="145">
        <v>240</v>
      </c>
      <c r="H69" s="146" t="s">
        <v>22</v>
      </c>
      <c r="I69" s="147" t="s">
        <v>110</v>
      </c>
      <c r="J69" s="148"/>
      <c r="K69" s="149">
        <f t="shared" si="2"/>
        <v>240</v>
      </c>
      <c r="L69" s="148">
        <v>3</v>
      </c>
      <c r="M69" s="148"/>
      <c r="N69" s="148"/>
      <c r="O69" s="148"/>
      <c r="P69" s="307"/>
      <c r="Q69" s="150"/>
    </row>
    <row r="70" spans="1:17" s="12" customFormat="1" ht="36" customHeight="1" thickBot="1">
      <c r="A70" s="381" t="s">
        <v>118</v>
      </c>
      <c r="B70" s="382"/>
      <c r="C70" s="382"/>
      <c r="D70" s="382"/>
      <c r="E70" s="382"/>
      <c r="F70" s="7" t="e">
        <f>E6+#REF!+E7+E11+E12+#REF!+#REF!+#REF!+E14+E15+E16+#REF!+E17+E10+#REF!+E18+#REF!+#REF!+E19+E20+E22+#REF!+E23+#REF!+#REF!+E25+E26+#REF!+E27+E28+#REF!+#REF!+E29+#REF!+E30+#REF!+#REF!+E31+#REF!+#REF!+E32+#REF!+#REF!+E33+E34+#REF!+#REF!+#REF!+E35+#REF!+#REF!+#REF!+#REF!+#REF!+E36+E37+#REF!+E38+#REF!+E39+#REF!+#REF!+#REF!+E41+#REF!+#REF!+#REF!+E43+#REF!+E44+E46+#REF!+#REF!+#REF!+#REF!+#REF!+#REF!+E51+E52+#REF!+E53+#REF!+E54+E55+#REF!+#REF!+E56+E57+#REF!+E58+#REF!+E59+E60+E63+#REF!+E64+#REF!+E65+E66+E67+E68+#REF!+E69+E61+#REF!</f>
        <v>#REF!</v>
      </c>
      <c r="G70" s="8" t="s">
        <v>119</v>
      </c>
      <c r="H70" s="382"/>
      <c r="I70" s="382"/>
      <c r="J70" s="382"/>
      <c r="K70" s="9">
        <f aca="true" t="shared" si="3" ref="K70:Q70">SUM(K6:K69)</f>
        <v>18880</v>
      </c>
      <c r="L70" s="10">
        <f t="shared" si="3"/>
        <v>107</v>
      </c>
      <c r="M70" s="10">
        <f t="shared" si="3"/>
        <v>11</v>
      </c>
      <c r="N70" s="10">
        <f t="shared" si="3"/>
        <v>7</v>
      </c>
      <c r="O70" s="10">
        <f t="shared" si="3"/>
        <v>4</v>
      </c>
      <c r="P70" s="10">
        <f t="shared" si="3"/>
        <v>5</v>
      </c>
      <c r="Q70" s="11">
        <f t="shared" si="3"/>
        <v>9</v>
      </c>
    </row>
    <row r="72" spans="1:14" ht="12.75">
      <c r="A72" s="404" t="s">
        <v>284</v>
      </c>
      <c r="B72" s="404"/>
      <c r="C72" s="404"/>
      <c r="N72" s="2" t="s">
        <v>259</v>
      </c>
    </row>
    <row r="73" spans="3:17" ht="12.75">
      <c r="C73" s="14" t="s">
        <v>256</v>
      </c>
      <c r="L73" s="293">
        <f>L70</f>
        <v>107</v>
      </c>
      <c r="M73" s="1" t="s">
        <v>257</v>
      </c>
      <c r="N73" s="294"/>
      <c r="O73" s="1" t="s">
        <v>258</v>
      </c>
      <c r="P73" s="1"/>
      <c r="Q73" s="293">
        <f aca="true" t="shared" si="4" ref="Q73:Q78">L73*N73</f>
        <v>0</v>
      </c>
    </row>
    <row r="74" spans="3:17" ht="12.75">
      <c r="C74" s="14" t="s">
        <v>260</v>
      </c>
      <c r="L74" s="293">
        <f>M70</f>
        <v>11</v>
      </c>
      <c r="M74" s="1" t="s">
        <v>257</v>
      </c>
      <c r="N74" s="294"/>
      <c r="O74" s="1" t="s">
        <v>258</v>
      </c>
      <c r="P74" s="1"/>
      <c r="Q74" s="293">
        <f t="shared" si="4"/>
        <v>0</v>
      </c>
    </row>
    <row r="75" spans="3:17" ht="12.75">
      <c r="C75" s="14" t="s">
        <v>261</v>
      </c>
      <c r="L75" s="293">
        <f>N70</f>
        <v>7</v>
      </c>
      <c r="M75" s="1" t="s">
        <v>257</v>
      </c>
      <c r="N75" s="294"/>
      <c r="O75" s="1" t="s">
        <v>258</v>
      </c>
      <c r="P75" s="1"/>
      <c r="Q75" s="293">
        <f t="shared" si="4"/>
        <v>0</v>
      </c>
    </row>
    <row r="76" spans="3:17" ht="12.75">
      <c r="C76" s="14" t="s">
        <v>262</v>
      </c>
      <c r="L76" s="293">
        <f>O70</f>
        <v>4</v>
      </c>
      <c r="M76" s="1" t="s">
        <v>257</v>
      </c>
      <c r="N76" s="294"/>
      <c r="O76" s="1" t="s">
        <v>263</v>
      </c>
      <c r="P76" s="1"/>
      <c r="Q76" s="293">
        <f t="shared" si="4"/>
        <v>0</v>
      </c>
    </row>
    <row r="77" spans="3:17" ht="12.75">
      <c r="C77" s="14" t="s">
        <v>265</v>
      </c>
      <c r="L77" s="293">
        <f>P70</f>
        <v>5</v>
      </c>
      <c r="M77" s="1" t="s">
        <v>257</v>
      </c>
      <c r="N77" s="294"/>
      <c r="O77" s="1" t="s">
        <v>263</v>
      </c>
      <c r="P77" s="1"/>
      <c r="Q77" s="293">
        <f t="shared" si="4"/>
        <v>0</v>
      </c>
    </row>
    <row r="78" spans="3:17" ht="12.75">
      <c r="C78" s="14" t="s">
        <v>264</v>
      </c>
      <c r="L78" s="293">
        <f>Q70</f>
        <v>9</v>
      </c>
      <c r="M78" s="1" t="s">
        <v>257</v>
      </c>
      <c r="N78" s="294"/>
      <c r="O78" s="1" t="s">
        <v>263</v>
      </c>
      <c r="P78" s="1"/>
      <c r="Q78" s="293">
        <f t="shared" si="4"/>
        <v>0</v>
      </c>
    </row>
    <row r="79" spans="1:17" s="310" customFormat="1" ht="12.75">
      <c r="A79" s="308"/>
      <c r="B79" s="47"/>
      <c r="C79" s="309" t="s">
        <v>118</v>
      </c>
      <c r="E79" s="311"/>
      <c r="G79" s="312"/>
      <c r="J79" s="311"/>
      <c r="M79" s="311"/>
      <c r="O79" s="311"/>
      <c r="P79" s="311"/>
      <c r="Q79" s="313">
        <f>SUM(Q73:Q78)</f>
        <v>0</v>
      </c>
    </row>
    <row r="81" spans="1:3" ht="12.75">
      <c r="A81" s="319" t="s">
        <v>267</v>
      </c>
      <c r="B81" s="319"/>
      <c r="C81" s="321"/>
    </row>
    <row r="82" spans="1:12" ht="12.75">
      <c r="A82" s="3"/>
      <c r="B82" s="318" t="s">
        <v>268</v>
      </c>
      <c r="C82" s="318" t="s">
        <v>285</v>
      </c>
      <c r="D82" s="294"/>
      <c r="E82" s="322"/>
      <c r="F82" s="294"/>
      <c r="G82" s="323"/>
      <c r="H82" s="294"/>
      <c r="I82" s="294"/>
      <c r="J82" s="322"/>
      <c r="K82" s="294"/>
      <c r="L82" s="294"/>
    </row>
  </sheetData>
  <mergeCells count="7">
    <mergeCell ref="A72:C72"/>
    <mergeCell ref="A2:Q2"/>
    <mergeCell ref="A70:E70"/>
    <mergeCell ref="H70:J70"/>
    <mergeCell ref="L4:Q4"/>
    <mergeCell ref="A4:A5"/>
    <mergeCell ref="C4:C5"/>
  </mergeCells>
  <printOptions/>
  <pageMargins left="0.75" right="0.75" top="1" bottom="1" header="0.5" footer="0.5"/>
  <pageSetup horizontalDpi="300" verticalDpi="300" orientation="portrait" paperSize="9" scale="82" r:id="rId1"/>
  <rowBreaks count="1" manualBreakCount="1">
    <brk id="4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9"/>
  <sheetViews>
    <sheetView zoomScale="75" zoomScaleNormal="75" workbookViewId="0" topLeftCell="A40">
      <pane xSplit="2" topLeftCell="C1" activePane="topRight" state="frozen"/>
      <selection pane="topLeft" activeCell="A1" sqref="A1"/>
      <selection pane="topRight" activeCell="B92" sqref="B92"/>
    </sheetView>
  </sheetViews>
  <sheetFormatPr defaultColWidth="9.140625" defaultRowHeight="12.75"/>
  <cols>
    <col min="1" max="1" width="4.421875" style="3" customWidth="1"/>
    <col min="2" max="2" width="53.7109375" style="3" customWidth="1"/>
    <col min="3" max="3" width="12.140625" style="13" bestFit="1" customWidth="1"/>
    <col min="4" max="6" width="9.421875" style="13" customWidth="1"/>
    <col min="7" max="7" width="10.140625" style="13" customWidth="1"/>
    <col min="8" max="8" width="9.421875" style="13" customWidth="1"/>
    <col min="9" max="12" width="9.140625" style="3" customWidth="1"/>
    <col min="13" max="13" width="10.8515625" style="3" customWidth="1"/>
    <col min="14" max="18" width="9.140625" style="3" customWidth="1"/>
    <col min="19" max="19" width="9.8515625" style="3" customWidth="1"/>
    <col min="20" max="21" width="9.140625" style="3" customWidth="1"/>
    <col min="22" max="23" width="14.421875" style="3" bestFit="1" customWidth="1"/>
    <col min="24" max="24" width="11.421875" style="3" bestFit="1" customWidth="1"/>
    <col min="25" max="25" width="11.421875" style="237" bestFit="1" customWidth="1"/>
    <col min="26" max="28" width="9.140625" style="3" customWidth="1"/>
    <col min="29" max="29" width="10.7109375" style="3" customWidth="1"/>
    <col min="30" max="30" width="9.140625" style="3" customWidth="1"/>
    <col min="31" max="31" width="12.140625" style="3" bestFit="1" customWidth="1"/>
    <col min="32" max="16384" width="9.140625" style="3" customWidth="1"/>
  </cols>
  <sheetData>
    <row r="1" ht="12.75" customHeight="1">
      <c r="A1" s="47" t="s">
        <v>253</v>
      </c>
    </row>
    <row r="2" ht="13.5" customHeight="1" thickBot="1"/>
    <row r="3" spans="1:31" s="6" customFormat="1" ht="39.75" customHeight="1" thickBot="1">
      <c r="A3" s="369" t="s">
        <v>0</v>
      </c>
      <c r="B3" s="371" t="s">
        <v>2</v>
      </c>
      <c r="C3" s="373" t="s">
        <v>163</v>
      </c>
      <c r="D3" s="374"/>
      <c r="E3" s="374"/>
      <c r="F3" s="374"/>
      <c r="G3" s="374"/>
      <c r="H3" s="375"/>
      <c r="I3" s="373" t="s">
        <v>231</v>
      </c>
      <c r="J3" s="374"/>
      <c r="K3" s="374"/>
      <c r="L3" s="374"/>
      <c r="M3" s="374"/>
      <c r="N3" s="375"/>
      <c r="O3" s="373" t="s">
        <v>232</v>
      </c>
      <c r="P3" s="374"/>
      <c r="Q3" s="374"/>
      <c r="R3" s="374"/>
      <c r="S3" s="374"/>
      <c r="T3" s="375"/>
      <c r="U3" s="328" t="s">
        <v>248</v>
      </c>
      <c r="V3" s="21"/>
      <c r="W3" s="202"/>
      <c r="X3" s="328" t="s">
        <v>250</v>
      </c>
      <c r="Y3" s="374" t="s">
        <v>244</v>
      </c>
      <c r="Z3" s="374"/>
      <c r="AA3" s="374"/>
      <c r="AB3" s="374"/>
      <c r="AC3" s="374"/>
      <c r="AD3" s="375"/>
      <c r="AE3" s="328" t="s">
        <v>245</v>
      </c>
    </row>
    <row r="4" spans="1:31" s="6" customFormat="1" ht="100.5" thickBot="1">
      <c r="A4" s="370"/>
      <c r="B4" s="372"/>
      <c r="C4" s="174" t="s">
        <v>158</v>
      </c>
      <c r="D4" s="4" t="s">
        <v>159</v>
      </c>
      <c r="E4" s="24" t="s">
        <v>161</v>
      </c>
      <c r="F4" s="23" t="s">
        <v>160</v>
      </c>
      <c r="G4" s="4" t="s">
        <v>266</v>
      </c>
      <c r="H4" s="25" t="s">
        <v>162</v>
      </c>
      <c r="I4" s="174" t="s">
        <v>233</v>
      </c>
      <c r="J4" s="4" t="s">
        <v>234</v>
      </c>
      <c r="K4" s="24" t="s">
        <v>235</v>
      </c>
      <c r="L4" s="23" t="s">
        <v>236</v>
      </c>
      <c r="M4" s="4" t="s">
        <v>266</v>
      </c>
      <c r="N4" s="25" t="s">
        <v>237</v>
      </c>
      <c r="O4" s="174" t="s">
        <v>279</v>
      </c>
      <c r="P4" s="4" t="s">
        <v>280</v>
      </c>
      <c r="Q4" s="24" t="s">
        <v>281</v>
      </c>
      <c r="R4" s="23" t="s">
        <v>282</v>
      </c>
      <c r="S4" s="4" t="s">
        <v>283</v>
      </c>
      <c r="T4" s="25" t="s">
        <v>242</v>
      </c>
      <c r="U4" s="298"/>
      <c r="V4" s="173" t="s">
        <v>243</v>
      </c>
      <c r="W4" s="203" t="s">
        <v>246</v>
      </c>
      <c r="X4" s="298"/>
      <c r="Y4" s="238" t="s">
        <v>233</v>
      </c>
      <c r="Z4" s="4" t="s">
        <v>234</v>
      </c>
      <c r="AA4" s="24" t="s">
        <v>235</v>
      </c>
      <c r="AB4" s="23" t="s">
        <v>236</v>
      </c>
      <c r="AC4" s="4" t="s">
        <v>266</v>
      </c>
      <c r="AD4" s="25" t="s">
        <v>237</v>
      </c>
      <c r="AE4" s="298"/>
    </row>
    <row r="5" spans="1:31" s="6" customFormat="1" ht="15" thickBot="1">
      <c r="A5" s="174">
        <v>1</v>
      </c>
      <c r="B5" s="23">
        <v>2</v>
      </c>
      <c r="C5" s="174">
        <v>3</v>
      </c>
      <c r="D5" s="4">
        <v>4</v>
      </c>
      <c r="E5" s="4">
        <v>5</v>
      </c>
      <c r="F5" s="23">
        <v>6</v>
      </c>
      <c r="G5" s="4">
        <v>7</v>
      </c>
      <c r="H5" s="25">
        <v>8</v>
      </c>
      <c r="I5" s="174">
        <v>9</v>
      </c>
      <c r="J5" s="4">
        <v>10</v>
      </c>
      <c r="K5" s="4">
        <v>11</v>
      </c>
      <c r="L5" s="23">
        <v>12</v>
      </c>
      <c r="M5" s="4">
        <v>13</v>
      </c>
      <c r="N5" s="25">
        <v>14</v>
      </c>
      <c r="O5" s="174">
        <v>15</v>
      </c>
      <c r="P5" s="4">
        <v>16</v>
      </c>
      <c r="Q5" s="4">
        <v>17</v>
      </c>
      <c r="R5" s="23">
        <v>18</v>
      </c>
      <c r="S5" s="4">
        <v>19</v>
      </c>
      <c r="T5" s="25">
        <v>20</v>
      </c>
      <c r="U5" s="175">
        <v>21</v>
      </c>
      <c r="V5" s="24">
        <v>22</v>
      </c>
      <c r="W5" s="182">
        <v>23</v>
      </c>
      <c r="X5" s="175">
        <v>24</v>
      </c>
      <c r="Y5" s="403">
        <v>25</v>
      </c>
      <c r="Z5" s="4">
        <v>26</v>
      </c>
      <c r="AA5" s="4">
        <v>27</v>
      </c>
      <c r="AB5" s="23">
        <v>28</v>
      </c>
      <c r="AC5" s="4">
        <v>29</v>
      </c>
      <c r="AD5" s="23">
        <v>30</v>
      </c>
      <c r="AE5" s="175">
        <v>31</v>
      </c>
    </row>
    <row r="6" spans="1:31" ht="14.25">
      <c r="A6" s="364">
        <v>1</v>
      </c>
      <c r="B6" s="207" t="s">
        <v>165</v>
      </c>
      <c r="C6" s="195">
        <v>1</v>
      </c>
      <c r="D6" s="46"/>
      <c r="E6" s="28"/>
      <c r="F6" s="46"/>
      <c r="G6" s="28"/>
      <c r="H6" s="287"/>
      <c r="I6" s="183"/>
      <c r="J6" s="156"/>
      <c r="K6" s="155"/>
      <c r="L6" s="156"/>
      <c r="M6" s="155"/>
      <c r="N6" s="332"/>
      <c r="O6" s="195">
        <f>C6*I6</f>
        <v>0</v>
      </c>
      <c r="P6" s="46">
        <f>D6*J6</f>
        <v>0</v>
      </c>
      <c r="Q6" s="28">
        <f>E6*K6</f>
        <v>0</v>
      </c>
      <c r="R6" s="46">
        <f>F6*L6</f>
        <v>0</v>
      </c>
      <c r="S6" s="28">
        <f>G6*M6</f>
        <v>0</v>
      </c>
      <c r="T6" s="287">
        <f>H6*N6</f>
        <v>0</v>
      </c>
      <c r="U6" s="170">
        <f>SUM(O6:T6)</f>
        <v>0</v>
      </c>
      <c r="V6" s="43"/>
      <c r="W6" s="251">
        <f>V7+V8+V9</f>
        <v>2320.31</v>
      </c>
      <c r="X6" s="178">
        <f>X7+X8+X9</f>
        <v>100</v>
      </c>
      <c r="Y6" s="246"/>
      <c r="Z6" s="55"/>
      <c r="AA6" s="54"/>
      <c r="AB6" s="55"/>
      <c r="AC6" s="54"/>
      <c r="AD6" s="269"/>
      <c r="AE6" s="264"/>
    </row>
    <row r="7" spans="1:31" ht="15">
      <c r="A7" s="365"/>
      <c r="B7" s="208" t="s">
        <v>208</v>
      </c>
      <c r="C7" s="184"/>
      <c r="D7" s="41"/>
      <c r="E7" s="29"/>
      <c r="F7" s="41"/>
      <c r="G7" s="29"/>
      <c r="H7" s="327"/>
      <c r="I7" s="184"/>
      <c r="J7" s="41"/>
      <c r="K7" s="29"/>
      <c r="L7" s="41"/>
      <c r="M7" s="29"/>
      <c r="N7" s="327"/>
      <c r="O7" s="184"/>
      <c r="P7" s="41"/>
      <c r="Q7" s="29"/>
      <c r="R7" s="41"/>
      <c r="S7" s="29"/>
      <c r="T7" s="327"/>
      <c r="U7" s="171"/>
      <c r="V7" s="249">
        <v>670.29</v>
      </c>
      <c r="W7" s="35"/>
      <c r="X7" s="181">
        <f>V7/W6*100</f>
        <v>28.89</v>
      </c>
      <c r="Y7" s="240">
        <f>O6*X7%</f>
        <v>0</v>
      </c>
      <c r="Z7" s="41"/>
      <c r="AA7" s="29"/>
      <c r="AB7" s="41"/>
      <c r="AC7" s="29"/>
      <c r="AD7" s="168"/>
      <c r="AE7" s="264">
        <f>SUM(Y7:AD7)</f>
        <v>0</v>
      </c>
    </row>
    <row r="8" spans="1:31" ht="15">
      <c r="A8" s="365"/>
      <c r="B8" s="209" t="s">
        <v>209</v>
      </c>
      <c r="C8" s="184"/>
      <c r="D8" s="34"/>
      <c r="E8" s="16"/>
      <c r="F8" s="38"/>
      <c r="G8" s="16"/>
      <c r="H8" s="44"/>
      <c r="I8" s="184"/>
      <c r="J8" s="34"/>
      <c r="K8" s="16"/>
      <c r="L8" s="38"/>
      <c r="M8" s="16"/>
      <c r="N8" s="44"/>
      <c r="O8" s="184"/>
      <c r="P8" s="34"/>
      <c r="Q8" s="16"/>
      <c r="R8" s="38"/>
      <c r="S8" s="16"/>
      <c r="T8" s="44"/>
      <c r="U8" s="171"/>
      <c r="V8" s="249">
        <v>634.85</v>
      </c>
      <c r="W8" s="35"/>
      <c r="X8" s="181">
        <f>V8/W6*100</f>
        <v>27.36</v>
      </c>
      <c r="Y8" s="240">
        <f>O6*X8%</f>
        <v>0</v>
      </c>
      <c r="Z8" s="34"/>
      <c r="AA8" s="16"/>
      <c r="AB8" s="38"/>
      <c r="AC8" s="16"/>
      <c r="AD8" s="34"/>
      <c r="AE8" s="264">
        <f aca="true" t="shared" si="0" ref="AE8:AE67">SUM(Y8:AD8)</f>
        <v>0</v>
      </c>
    </row>
    <row r="9" spans="1:31" ht="15.75" thickBot="1">
      <c r="A9" s="366"/>
      <c r="B9" s="210" t="s">
        <v>193</v>
      </c>
      <c r="C9" s="185"/>
      <c r="D9" s="36"/>
      <c r="E9" s="27"/>
      <c r="F9" s="45"/>
      <c r="G9" s="27"/>
      <c r="H9" s="53"/>
      <c r="I9" s="185"/>
      <c r="J9" s="36"/>
      <c r="K9" s="27"/>
      <c r="L9" s="45"/>
      <c r="M9" s="27"/>
      <c r="N9" s="53"/>
      <c r="O9" s="185"/>
      <c r="P9" s="36"/>
      <c r="Q9" s="27"/>
      <c r="R9" s="45"/>
      <c r="S9" s="27"/>
      <c r="T9" s="53"/>
      <c r="U9" s="172"/>
      <c r="V9" s="250">
        <v>1015.17</v>
      </c>
      <c r="W9" s="37"/>
      <c r="X9" s="198">
        <f>V9/W6*100</f>
        <v>43.75</v>
      </c>
      <c r="Y9" s="241">
        <f>O6*X9%</f>
        <v>0</v>
      </c>
      <c r="Z9" s="36"/>
      <c r="AA9" s="27"/>
      <c r="AB9" s="45"/>
      <c r="AC9" s="27"/>
      <c r="AD9" s="36"/>
      <c r="AE9" s="295">
        <f t="shared" si="0"/>
        <v>0</v>
      </c>
    </row>
    <row r="10" spans="1:31" ht="14.25">
      <c r="A10" s="364">
        <v>2</v>
      </c>
      <c r="B10" s="211" t="s">
        <v>166</v>
      </c>
      <c r="C10" s="195">
        <v>1</v>
      </c>
      <c r="D10" s="46"/>
      <c r="E10" s="28"/>
      <c r="F10" s="46"/>
      <c r="G10" s="28"/>
      <c r="H10" s="287"/>
      <c r="I10" s="183"/>
      <c r="J10" s="156"/>
      <c r="K10" s="155"/>
      <c r="L10" s="156"/>
      <c r="M10" s="155"/>
      <c r="N10" s="332"/>
      <c r="O10" s="195">
        <f>C10*I10</f>
        <v>0</v>
      </c>
      <c r="P10" s="46">
        <f>D10*J10</f>
        <v>0</v>
      </c>
      <c r="Q10" s="28">
        <f>E10*K10</f>
        <v>0</v>
      </c>
      <c r="R10" s="46">
        <f>F10*L10</f>
        <v>0</v>
      </c>
      <c r="S10" s="28">
        <f>G10*M10</f>
        <v>0</v>
      </c>
      <c r="T10" s="287">
        <f>H10*N10</f>
        <v>0</v>
      </c>
      <c r="U10" s="170">
        <f>SUM(O10:T10)</f>
        <v>0</v>
      </c>
      <c r="V10" s="43"/>
      <c r="W10" s="204">
        <f>V11+V12</f>
        <v>724.6</v>
      </c>
      <c r="X10" s="199">
        <f>X11+X12</f>
        <v>100</v>
      </c>
      <c r="Y10" s="239"/>
      <c r="Z10" s="46"/>
      <c r="AA10" s="28"/>
      <c r="AB10" s="46"/>
      <c r="AC10" s="28"/>
      <c r="AD10" s="167"/>
      <c r="AE10" s="263"/>
    </row>
    <row r="11" spans="1:31" ht="15">
      <c r="A11" s="365"/>
      <c r="B11" s="212" t="s">
        <v>194</v>
      </c>
      <c r="C11" s="184"/>
      <c r="D11" s="41"/>
      <c r="E11" s="29"/>
      <c r="F11" s="41"/>
      <c r="G11" s="29"/>
      <c r="H11" s="327"/>
      <c r="I11" s="184"/>
      <c r="J11" s="41"/>
      <c r="K11" s="29"/>
      <c r="L11" s="41"/>
      <c r="M11" s="29"/>
      <c r="N11" s="327"/>
      <c r="O11" s="184"/>
      <c r="P11" s="41"/>
      <c r="Q11" s="29"/>
      <c r="R11" s="41"/>
      <c r="S11" s="29"/>
      <c r="T11" s="327"/>
      <c r="U11" s="171"/>
      <c r="V11" s="38">
        <v>345.86</v>
      </c>
      <c r="W11" s="35"/>
      <c r="X11" s="181">
        <f>V11/W10*100</f>
        <v>47.73</v>
      </c>
      <c r="Y11" s="240">
        <f>O10*X11%</f>
        <v>0</v>
      </c>
      <c r="Z11" s="41"/>
      <c r="AA11" s="29"/>
      <c r="AB11" s="41"/>
      <c r="AC11" s="29"/>
      <c r="AD11" s="168"/>
      <c r="AE11" s="296">
        <f t="shared" si="0"/>
        <v>0</v>
      </c>
    </row>
    <row r="12" spans="1:31" ht="15.75" thickBot="1">
      <c r="A12" s="366"/>
      <c r="B12" s="213" t="s">
        <v>210</v>
      </c>
      <c r="C12" s="185"/>
      <c r="D12" s="36"/>
      <c r="E12" s="27"/>
      <c r="F12" s="45"/>
      <c r="G12" s="27"/>
      <c r="H12" s="53"/>
      <c r="I12" s="185"/>
      <c r="J12" s="36"/>
      <c r="K12" s="27"/>
      <c r="L12" s="45"/>
      <c r="M12" s="27"/>
      <c r="N12" s="53"/>
      <c r="O12" s="185"/>
      <c r="P12" s="36"/>
      <c r="Q12" s="27"/>
      <c r="R12" s="45"/>
      <c r="S12" s="27"/>
      <c r="T12" s="53"/>
      <c r="U12" s="172"/>
      <c r="V12" s="45">
        <v>378.74</v>
      </c>
      <c r="W12" s="37"/>
      <c r="X12" s="198">
        <f>V12/W10*100</f>
        <v>52.27</v>
      </c>
      <c r="Y12" s="241">
        <f>O10*X12%</f>
        <v>0</v>
      </c>
      <c r="Z12" s="36"/>
      <c r="AA12" s="27"/>
      <c r="AB12" s="45"/>
      <c r="AC12" s="27"/>
      <c r="AD12" s="36"/>
      <c r="AE12" s="260">
        <f t="shared" si="0"/>
        <v>0</v>
      </c>
    </row>
    <row r="13" spans="1:31" ht="15" customHeight="1">
      <c r="A13" s="364">
        <v>3</v>
      </c>
      <c r="B13" s="211" t="s">
        <v>167</v>
      </c>
      <c r="C13" s="195">
        <v>1</v>
      </c>
      <c r="D13" s="46"/>
      <c r="E13" s="28"/>
      <c r="F13" s="46"/>
      <c r="G13" s="28"/>
      <c r="H13" s="287"/>
      <c r="I13" s="183"/>
      <c r="J13" s="156"/>
      <c r="K13" s="155"/>
      <c r="L13" s="156"/>
      <c r="M13" s="155"/>
      <c r="N13" s="332"/>
      <c r="O13" s="195">
        <f>C13*I13</f>
        <v>0</v>
      </c>
      <c r="P13" s="46">
        <f>D13*J13</f>
        <v>0</v>
      </c>
      <c r="Q13" s="28">
        <f>E13*K13</f>
        <v>0</v>
      </c>
      <c r="R13" s="46">
        <f>F13*L13</f>
        <v>0</v>
      </c>
      <c r="S13" s="28">
        <f>G13*M13</f>
        <v>0</v>
      </c>
      <c r="T13" s="287">
        <f>H13*N13</f>
        <v>0</v>
      </c>
      <c r="U13" s="170">
        <f>SUM(O13:T13)</f>
        <v>0</v>
      </c>
      <c r="V13" s="43"/>
      <c r="W13" s="251">
        <f>V14+V15</f>
        <v>1301.99</v>
      </c>
      <c r="X13" s="199">
        <f>X14+X15</f>
        <v>100</v>
      </c>
      <c r="Y13" s="239"/>
      <c r="Z13" s="46"/>
      <c r="AA13" s="28"/>
      <c r="AB13" s="46"/>
      <c r="AC13" s="28"/>
      <c r="AD13" s="167"/>
      <c r="AE13" s="263"/>
    </row>
    <row r="14" spans="1:31" ht="15">
      <c r="A14" s="365"/>
      <c r="B14" s="212" t="s">
        <v>195</v>
      </c>
      <c r="C14" s="184"/>
      <c r="D14" s="34"/>
      <c r="E14" s="16"/>
      <c r="F14" s="38"/>
      <c r="G14" s="16"/>
      <c r="H14" s="44"/>
      <c r="I14" s="184"/>
      <c r="J14" s="34"/>
      <c r="K14" s="16"/>
      <c r="L14" s="38"/>
      <c r="M14" s="16"/>
      <c r="N14" s="44"/>
      <c r="O14" s="184"/>
      <c r="P14" s="34"/>
      <c r="Q14" s="16"/>
      <c r="R14" s="38"/>
      <c r="S14" s="16"/>
      <c r="T14" s="44"/>
      <c r="U14" s="171"/>
      <c r="V14" s="38">
        <v>582.26</v>
      </c>
      <c r="W14" s="252"/>
      <c r="X14" s="181">
        <f>V14/W13*100</f>
        <v>44.72</v>
      </c>
      <c r="Y14" s="240">
        <f>O13*X14%</f>
        <v>0</v>
      </c>
      <c r="Z14" s="34"/>
      <c r="AA14" s="16"/>
      <c r="AB14" s="38"/>
      <c r="AC14" s="16"/>
      <c r="AD14" s="34"/>
      <c r="AE14" s="296">
        <f t="shared" si="0"/>
        <v>0</v>
      </c>
    </row>
    <row r="15" spans="1:31" ht="15.75" thickBot="1">
      <c r="A15" s="366"/>
      <c r="B15" s="214" t="s">
        <v>211</v>
      </c>
      <c r="C15" s="186"/>
      <c r="D15" s="36"/>
      <c r="E15" s="27"/>
      <c r="F15" s="45"/>
      <c r="G15" s="27"/>
      <c r="H15" s="53"/>
      <c r="I15" s="186"/>
      <c r="J15" s="36"/>
      <c r="K15" s="27"/>
      <c r="L15" s="45"/>
      <c r="M15" s="27"/>
      <c r="N15" s="53"/>
      <c r="O15" s="186"/>
      <c r="P15" s="36"/>
      <c r="Q15" s="27"/>
      <c r="R15" s="45"/>
      <c r="S15" s="27"/>
      <c r="T15" s="53"/>
      <c r="U15" s="172"/>
      <c r="V15" s="45">
        <v>719.73</v>
      </c>
      <c r="W15" s="253"/>
      <c r="X15" s="198">
        <f>V15/W13*100</f>
        <v>55.28</v>
      </c>
      <c r="Y15" s="242">
        <f>O13*X15%</f>
        <v>0</v>
      </c>
      <c r="Z15" s="36"/>
      <c r="AA15" s="27"/>
      <c r="AB15" s="45"/>
      <c r="AC15" s="27"/>
      <c r="AD15" s="36"/>
      <c r="AE15" s="260">
        <f t="shared" si="0"/>
        <v>0</v>
      </c>
    </row>
    <row r="16" spans="1:31" s="48" customFormat="1" ht="15">
      <c r="A16" s="299">
        <v>4</v>
      </c>
      <c r="B16" s="215" t="s">
        <v>186</v>
      </c>
      <c r="C16" s="230">
        <v>2</v>
      </c>
      <c r="D16" s="49"/>
      <c r="E16" s="49"/>
      <c r="F16" s="177"/>
      <c r="G16" s="49"/>
      <c r="H16" s="51"/>
      <c r="I16" s="187"/>
      <c r="J16" s="155"/>
      <c r="K16" s="156"/>
      <c r="L16" s="176"/>
      <c r="M16" s="155"/>
      <c r="N16" s="332"/>
      <c r="O16" s="195">
        <f>C16*I16</f>
        <v>0</v>
      </c>
      <c r="P16" s="28">
        <f>D16*J16</f>
        <v>0</v>
      </c>
      <c r="Q16" s="28">
        <f>E16*K16</f>
        <v>0</v>
      </c>
      <c r="R16" s="167">
        <f>F16*L16</f>
        <v>0</v>
      </c>
      <c r="S16" s="28">
        <f>G16*M16</f>
        <v>0</v>
      </c>
      <c r="T16" s="287">
        <f>H16*N16</f>
        <v>0</v>
      </c>
      <c r="U16" s="170">
        <f>SUM(O16:T16)</f>
        <v>0</v>
      </c>
      <c r="V16" s="50"/>
      <c r="W16" s="254">
        <f>V17+V18+V19</f>
        <v>696.04</v>
      </c>
      <c r="X16" s="200">
        <f>X17+X18+X19</f>
        <v>100</v>
      </c>
      <c r="Y16" s="243"/>
      <c r="Z16" s="50"/>
      <c r="AA16" s="49"/>
      <c r="AB16" s="50"/>
      <c r="AC16" s="49"/>
      <c r="AD16" s="177"/>
      <c r="AE16" s="266"/>
    </row>
    <row r="17" spans="1:31" ht="12.75" customHeight="1">
      <c r="A17" s="300"/>
      <c r="B17" s="42" t="s">
        <v>251</v>
      </c>
      <c r="C17" s="231"/>
      <c r="D17" s="16"/>
      <c r="E17" s="38"/>
      <c r="F17" s="34"/>
      <c r="G17" s="16"/>
      <c r="H17" s="44"/>
      <c r="I17" s="188"/>
      <c r="J17" s="62"/>
      <c r="K17" s="56"/>
      <c r="L17" s="60"/>
      <c r="M17" s="62"/>
      <c r="N17" s="57"/>
      <c r="O17" s="196"/>
      <c r="P17" s="62"/>
      <c r="Q17" s="62"/>
      <c r="R17" s="60"/>
      <c r="S17" s="62"/>
      <c r="T17" s="57"/>
      <c r="U17" s="179"/>
      <c r="V17" s="38">
        <f>79.76+560.12</f>
        <v>639.88</v>
      </c>
      <c r="W17" s="255"/>
      <c r="X17" s="181">
        <f>V17/W16*100</f>
        <v>91.93</v>
      </c>
      <c r="Y17" s="244">
        <f>O16*X17%</f>
        <v>0</v>
      </c>
      <c r="Z17" s="56"/>
      <c r="AA17" s="62"/>
      <c r="AB17" s="56"/>
      <c r="AC17" s="62"/>
      <c r="AD17" s="60"/>
      <c r="AE17" s="264">
        <f>SUM(Y17:AD17)</f>
        <v>0</v>
      </c>
    </row>
    <row r="18" spans="1:31" ht="12.75" customHeight="1">
      <c r="A18" s="300"/>
      <c r="B18" s="42" t="s">
        <v>227</v>
      </c>
      <c r="C18" s="231"/>
      <c r="D18" s="16"/>
      <c r="E18" s="38"/>
      <c r="F18" s="34"/>
      <c r="G18" s="16"/>
      <c r="H18" s="44"/>
      <c r="I18" s="188"/>
      <c r="J18" s="62"/>
      <c r="K18" s="56"/>
      <c r="L18" s="60"/>
      <c r="M18" s="62"/>
      <c r="N18" s="57"/>
      <c r="O18" s="196"/>
      <c r="P18" s="62"/>
      <c r="Q18" s="62"/>
      <c r="R18" s="60"/>
      <c r="S18" s="62"/>
      <c r="T18" s="57"/>
      <c r="U18" s="179"/>
      <c r="V18" s="38">
        <v>56.16</v>
      </c>
      <c r="W18" s="255"/>
      <c r="X18" s="181">
        <f>V18/W16*100</f>
        <v>8.07</v>
      </c>
      <c r="Y18" s="244">
        <f>O16*X18%</f>
        <v>0</v>
      </c>
      <c r="Z18" s="56"/>
      <c r="AA18" s="62"/>
      <c r="AB18" s="56"/>
      <c r="AC18" s="62"/>
      <c r="AD18" s="60"/>
      <c r="AE18" s="264">
        <f aca="true" t="shared" si="1" ref="AE18:AE24">SUM(Y18:AD18)</f>
        <v>0</v>
      </c>
    </row>
    <row r="19" spans="1:31" ht="15.75" thickBot="1">
      <c r="A19" s="301"/>
      <c r="B19" s="52"/>
      <c r="C19" s="232"/>
      <c r="D19" s="27"/>
      <c r="E19" s="45"/>
      <c r="F19" s="36"/>
      <c r="G19" s="27"/>
      <c r="H19" s="53"/>
      <c r="I19" s="189"/>
      <c r="J19" s="63"/>
      <c r="K19" s="58"/>
      <c r="L19" s="61"/>
      <c r="M19" s="63"/>
      <c r="N19" s="59"/>
      <c r="O19" s="197"/>
      <c r="P19" s="63"/>
      <c r="Q19" s="63"/>
      <c r="R19" s="61"/>
      <c r="S19" s="63"/>
      <c r="T19" s="59"/>
      <c r="U19" s="180"/>
      <c r="V19" s="45"/>
      <c r="W19" s="256"/>
      <c r="X19" s="198"/>
      <c r="Y19" s="245"/>
      <c r="Z19" s="58"/>
      <c r="AA19" s="63"/>
      <c r="AB19" s="58"/>
      <c r="AC19" s="63"/>
      <c r="AD19" s="61"/>
      <c r="AE19" s="267"/>
    </row>
    <row r="20" spans="1:31" ht="14.25">
      <c r="A20" s="365">
        <v>5</v>
      </c>
      <c r="B20" s="216" t="s">
        <v>168</v>
      </c>
      <c r="C20" s="233">
        <v>1</v>
      </c>
      <c r="D20" s="62"/>
      <c r="E20" s="56"/>
      <c r="F20" s="60"/>
      <c r="G20" s="62"/>
      <c r="H20" s="57"/>
      <c r="I20" s="191"/>
      <c r="J20" s="153"/>
      <c r="K20" s="154"/>
      <c r="L20" s="331"/>
      <c r="M20" s="153"/>
      <c r="N20" s="333"/>
      <c r="O20" s="192">
        <f>C20*I20</f>
        <v>0</v>
      </c>
      <c r="P20" s="54">
        <f>D20*J20</f>
        <v>0</v>
      </c>
      <c r="Q20" s="54">
        <f>E20*K20</f>
        <v>0</v>
      </c>
      <c r="R20" s="269">
        <f>F20*L20</f>
        <v>0</v>
      </c>
      <c r="S20" s="28">
        <f>G20*M20</f>
        <v>0</v>
      </c>
      <c r="T20" s="335">
        <f>H20*N20</f>
        <v>0</v>
      </c>
      <c r="U20" s="171">
        <f>SUM(O20:T20)</f>
        <v>0</v>
      </c>
      <c r="V20" s="38"/>
      <c r="W20" s="255">
        <f>V21+V22+V23+V24</f>
        <v>1046.6</v>
      </c>
      <c r="X20" s="181">
        <f>X21+X22+X23+X24</f>
        <v>100</v>
      </c>
      <c r="Y20" s="244"/>
      <c r="Z20" s="56"/>
      <c r="AA20" s="62"/>
      <c r="AB20" s="56"/>
      <c r="AC20" s="62"/>
      <c r="AD20" s="60"/>
      <c r="AE20" s="264"/>
    </row>
    <row r="21" spans="1:31" ht="15">
      <c r="A21" s="365"/>
      <c r="B21" s="212" t="s">
        <v>229</v>
      </c>
      <c r="C21" s="188"/>
      <c r="D21" s="62"/>
      <c r="E21" s="56"/>
      <c r="F21" s="60"/>
      <c r="G21" s="62"/>
      <c r="H21" s="57"/>
      <c r="I21" s="188"/>
      <c r="J21" s="62"/>
      <c r="K21" s="56"/>
      <c r="L21" s="60"/>
      <c r="M21" s="62"/>
      <c r="N21" s="57"/>
      <c r="O21" s="196"/>
      <c r="P21" s="62"/>
      <c r="Q21" s="62"/>
      <c r="R21" s="60"/>
      <c r="S21" s="62"/>
      <c r="T21" s="57"/>
      <c r="U21" s="179"/>
      <c r="V21" s="38">
        <v>258.89</v>
      </c>
      <c r="W21" s="255"/>
      <c r="X21" s="181">
        <f>V21/W20*100</f>
        <v>24.74</v>
      </c>
      <c r="Y21" s="244">
        <f>O20*X21%</f>
        <v>0</v>
      </c>
      <c r="Z21" s="56"/>
      <c r="AA21" s="62"/>
      <c r="AB21" s="56"/>
      <c r="AC21" s="62"/>
      <c r="AD21" s="60"/>
      <c r="AE21" s="259">
        <f t="shared" si="1"/>
        <v>0</v>
      </c>
    </row>
    <row r="22" spans="1:31" ht="15">
      <c r="A22" s="365"/>
      <c r="B22" s="209" t="s">
        <v>228</v>
      </c>
      <c r="C22" s="188"/>
      <c r="D22" s="62"/>
      <c r="E22" s="56"/>
      <c r="F22" s="60"/>
      <c r="G22" s="62"/>
      <c r="H22" s="57"/>
      <c r="I22" s="188"/>
      <c r="J22" s="62"/>
      <c r="K22" s="56"/>
      <c r="L22" s="60"/>
      <c r="M22" s="62"/>
      <c r="N22" s="57"/>
      <c r="O22" s="196"/>
      <c r="P22" s="62"/>
      <c r="Q22" s="62"/>
      <c r="R22" s="60"/>
      <c r="S22" s="62"/>
      <c r="T22" s="57"/>
      <c r="U22" s="179"/>
      <c r="V22" s="38">
        <v>266.38</v>
      </c>
      <c r="W22" s="255"/>
      <c r="X22" s="181">
        <f>V22/W20*100</f>
        <v>25.45</v>
      </c>
      <c r="Y22" s="244">
        <f>O20*X22%</f>
        <v>0</v>
      </c>
      <c r="Z22" s="56"/>
      <c r="AA22" s="62"/>
      <c r="AB22" s="56"/>
      <c r="AC22" s="62"/>
      <c r="AD22" s="60"/>
      <c r="AE22" s="264">
        <f t="shared" si="1"/>
        <v>0</v>
      </c>
    </row>
    <row r="23" spans="1:31" ht="15">
      <c r="A23" s="365"/>
      <c r="B23" s="217"/>
      <c r="C23" s="188"/>
      <c r="D23" s="62"/>
      <c r="E23" s="56"/>
      <c r="F23" s="60"/>
      <c r="G23" s="62"/>
      <c r="H23" s="57"/>
      <c r="I23" s="188"/>
      <c r="J23" s="62"/>
      <c r="K23" s="56"/>
      <c r="L23" s="60"/>
      <c r="M23" s="62"/>
      <c r="N23" s="57"/>
      <c r="O23" s="196"/>
      <c r="P23" s="62"/>
      <c r="Q23" s="62"/>
      <c r="R23" s="60"/>
      <c r="S23" s="62"/>
      <c r="T23" s="57"/>
      <c r="U23" s="179"/>
      <c r="V23" s="152"/>
      <c r="W23" s="255"/>
      <c r="X23" s="181"/>
      <c r="Y23" s="244"/>
      <c r="Z23" s="56"/>
      <c r="AA23" s="62"/>
      <c r="AB23" s="56"/>
      <c r="AC23" s="62"/>
      <c r="AD23" s="60"/>
      <c r="AE23" s="268"/>
    </row>
    <row r="24" spans="1:31" ht="30.75" thickBot="1">
      <c r="A24" s="366"/>
      <c r="B24" s="210" t="s">
        <v>252</v>
      </c>
      <c r="C24" s="189"/>
      <c r="D24" s="63"/>
      <c r="E24" s="58"/>
      <c r="F24" s="61"/>
      <c r="G24" s="63"/>
      <c r="H24" s="59"/>
      <c r="I24" s="189"/>
      <c r="J24" s="63"/>
      <c r="K24" s="58"/>
      <c r="L24" s="61"/>
      <c r="M24" s="63"/>
      <c r="N24" s="59"/>
      <c r="O24" s="197"/>
      <c r="P24" s="63"/>
      <c r="Q24" s="63"/>
      <c r="R24" s="61"/>
      <c r="S24" s="63"/>
      <c r="T24" s="59"/>
      <c r="U24" s="180"/>
      <c r="V24" s="45">
        <f>259.83+261.5</f>
        <v>521.33</v>
      </c>
      <c r="W24" s="256"/>
      <c r="X24" s="198">
        <f>V24/W20*100</f>
        <v>49.81</v>
      </c>
      <c r="Y24" s="245">
        <f>O20*X24%</f>
        <v>0</v>
      </c>
      <c r="Z24" s="58"/>
      <c r="AA24" s="63"/>
      <c r="AB24" s="58"/>
      <c r="AC24" s="63"/>
      <c r="AD24" s="61"/>
      <c r="AE24" s="259">
        <f t="shared" si="1"/>
        <v>0</v>
      </c>
    </row>
    <row r="25" spans="1:31" ht="14.25">
      <c r="A25" s="364">
        <v>6</v>
      </c>
      <c r="B25" s="211" t="s">
        <v>169</v>
      </c>
      <c r="C25" s="195">
        <v>2</v>
      </c>
      <c r="D25" s="46"/>
      <c r="E25" s="28"/>
      <c r="F25" s="46"/>
      <c r="G25" s="28"/>
      <c r="H25" s="287"/>
      <c r="I25" s="187"/>
      <c r="J25" s="155"/>
      <c r="K25" s="156"/>
      <c r="L25" s="176"/>
      <c r="M25" s="155"/>
      <c r="N25" s="332"/>
      <c r="O25" s="195">
        <f>C25*I25</f>
        <v>0</v>
      </c>
      <c r="P25" s="28">
        <f>D25*J25</f>
        <v>0</v>
      </c>
      <c r="Q25" s="17">
        <f>E25*K25</f>
        <v>0</v>
      </c>
      <c r="R25" s="46">
        <f>F25*L25</f>
        <v>0</v>
      </c>
      <c r="S25" s="28">
        <f>G25*M25</f>
        <v>0</v>
      </c>
      <c r="T25" s="287">
        <f>H25*N25</f>
        <v>0</v>
      </c>
      <c r="U25" s="170">
        <f>SUM(O25:T25)</f>
        <v>0</v>
      </c>
      <c r="V25" s="43"/>
      <c r="W25" s="251">
        <f>V26+V27+V28</f>
        <v>621.56</v>
      </c>
      <c r="X25" s="199">
        <f>X26+X27+X28</f>
        <v>100</v>
      </c>
      <c r="Y25" s="239"/>
      <c r="Z25" s="46"/>
      <c r="AA25" s="28"/>
      <c r="AB25" s="46"/>
      <c r="AC25" s="28"/>
      <c r="AD25" s="167"/>
      <c r="AE25" s="263"/>
    </row>
    <row r="26" spans="1:31" ht="15">
      <c r="A26" s="365"/>
      <c r="B26" s="209" t="s">
        <v>212</v>
      </c>
      <c r="C26" s="184"/>
      <c r="D26" s="41"/>
      <c r="E26" s="29"/>
      <c r="F26" s="41"/>
      <c r="G26" s="29"/>
      <c r="H26" s="327"/>
      <c r="I26" s="184"/>
      <c r="J26" s="41"/>
      <c r="K26" s="29"/>
      <c r="L26" s="41"/>
      <c r="M26" s="29"/>
      <c r="N26" s="327"/>
      <c r="O26" s="184"/>
      <c r="P26" s="41"/>
      <c r="Q26" s="29"/>
      <c r="R26" s="41"/>
      <c r="S26" s="29"/>
      <c r="T26" s="327"/>
      <c r="U26" s="171"/>
      <c r="V26" s="38">
        <v>211.31</v>
      </c>
      <c r="W26" s="252"/>
      <c r="X26" s="181">
        <f>V26/W25*100</f>
        <v>34</v>
      </c>
      <c r="Y26" s="240">
        <f>O25*X26%</f>
        <v>0</v>
      </c>
      <c r="Z26" s="41"/>
      <c r="AA26" s="29"/>
      <c r="AB26" s="41"/>
      <c r="AC26" s="29"/>
      <c r="AD26" s="168"/>
      <c r="AE26" s="264">
        <f t="shared" si="0"/>
        <v>0</v>
      </c>
    </row>
    <row r="27" spans="1:31" ht="15">
      <c r="A27" s="365"/>
      <c r="B27" s="209" t="s">
        <v>213</v>
      </c>
      <c r="C27" s="184"/>
      <c r="D27" s="41"/>
      <c r="E27" s="29"/>
      <c r="F27" s="41"/>
      <c r="G27" s="29"/>
      <c r="H27" s="327"/>
      <c r="I27" s="184"/>
      <c r="J27" s="41"/>
      <c r="K27" s="29"/>
      <c r="L27" s="41"/>
      <c r="M27" s="29"/>
      <c r="N27" s="327"/>
      <c r="O27" s="184"/>
      <c r="P27" s="41"/>
      <c r="Q27" s="29"/>
      <c r="R27" s="41"/>
      <c r="S27" s="29"/>
      <c r="T27" s="327"/>
      <c r="U27" s="171"/>
      <c r="V27" s="38">
        <v>198.73</v>
      </c>
      <c r="W27" s="252"/>
      <c r="X27" s="181">
        <f>V27/W25*100</f>
        <v>31.97</v>
      </c>
      <c r="Y27" s="240">
        <f>O25*X27%</f>
        <v>0</v>
      </c>
      <c r="Z27" s="41"/>
      <c r="AA27" s="29"/>
      <c r="AB27" s="41"/>
      <c r="AC27" s="29"/>
      <c r="AD27" s="168"/>
      <c r="AE27" s="264">
        <f t="shared" si="0"/>
        <v>0</v>
      </c>
    </row>
    <row r="28" spans="1:31" ht="15.75" thickBot="1">
      <c r="A28" s="366"/>
      <c r="B28" s="210" t="s">
        <v>196</v>
      </c>
      <c r="C28" s="185"/>
      <c r="D28" s="36"/>
      <c r="E28" s="27"/>
      <c r="F28" s="45"/>
      <c r="G28" s="27"/>
      <c r="H28" s="53"/>
      <c r="I28" s="185"/>
      <c r="J28" s="36"/>
      <c r="K28" s="27"/>
      <c r="L28" s="45"/>
      <c r="M28" s="27"/>
      <c r="N28" s="53"/>
      <c r="O28" s="185"/>
      <c r="P28" s="36"/>
      <c r="Q28" s="27"/>
      <c r="R28" s="45"/>
      <c r="S28" s="27"/>
      <c r="T28" s="53"/>
      <c r="U28" s="172"/>
      <c r="V28" s="45">
        <v>211.52</v>
      </c>
      <c r="W28" s="253"/>
      <c r="X28" s="198">
        <f>V28/W25*100</f>
        <v>34.03</v>
      </c>
      <c r="Y28" s="241">
        <f>O25*X28%</f>
        <v>0</v>
      </c>
      <c r="Z28" s="36"/>
      <c r="AA28" s="27"/>
      <c r="AB28" s="45"/>
      <c r="AC28" s="27"/>
      <c r="AD28" s="36"/>
      <c r="AE28" s="265">
        <f t="shared" si="0"/>
        <v>0</v>
      </c>
    </row>
    <row r="29" spans="1:31" ht="15" customHeight="1">
      <c r="A29" s="364">
        <v>7</v>
      </c>
      <c r="B29" s="211" t="s">
        <v>170</v>
      </c>
      <c r="C29" s="195">
        <v>1</v>
      </c>
      <c r="D29" s="46"/>
      <c r="E29" s="28"/>
      <c r="F29" s="46"/>
      <c r="G29" s="28"/>
      <c r="H29" s="287"/>
      <c r="I29" s="183"/>
      <c r="J29" s="156"/>
      <c r="K29" s="155"/>
      <c r="L29" s="156"/>
      <c r="M29" s="155"/>
      <c r="N29" s="332"/>
      <c r="O29" s="195">
        <f>C29*I29</f>
        <v>0</v>
      </c>
      <c r="P29" s="46">
        <f>D29*J29</f>
        <v>0</v>
      </c>
      <c r="Q29" s="28">
        <f>E29*K29</f>
        <v>0</v>
      </c>
      <c r="R29" s="46">
        <f>F29*L29</f>
        <v>0</v>
      </c>
      <c r="S29" s="28">
        <f>G29*M29</f>
        <v>0</v>
      </c>
      <c r="T29" s="287">
        <f>H29*N29</f>
        <v>0</v>
      </c>
      <c r="U29" s="170">
        <f>SUM(O29:T29)</f>
        <v>0</v>
      </c>
      <c r="V29" s="43"/>
      <c r="W29" s="251">
        <f>V30+V31+V32</f>
        <v>2530.93</v>
      </c>
      <c r="X29" s="199">
        <f>X30+X31+X32</f>
        <v>100</v>
      </c>
      <c r="Y29" s="239"/>
      <c r="Z29" s="46"/>
      <c r="AA29" s="28"/>
      <c r="AB29" s="46"/>
      <c r="AC29" s="28"/>
      <c r="AD29" s="167"/>
      <c r="AE29" s="263"/>
    </row>
    <row r="30" spans="1:31" ht="15">
      <c r="A30" s="365"/>
      <c r="B30" s="212" t="s">
        <v>197</v>
      </c>
      <c r="C30" s="184"/>
      <c r="D30" s="41"/>
      <c r="E30" s="29"/>
      <c r="F30" s="41"/>
      <c r="G30" s="29"/>
      <c r="H30" s="327"/>
      <c r="I30" s="184"/>
      <c r="J30" s="41"/>
      <c r="K30" s="29"/>
      <c r="L30" s="41"/>
      <c r="M30" s="29"/>
      <c r="N30" s="327"/>
      <c r="O30" s="184"/>
      <c r="P30" s="41"/>
      <c r="Q30" s="29"/>
      <c r="R30" s="41"/>
      <c r="S30" s="29"/>
      <c r="T30" s="327"/>
      <c r="U30" s="171"/>
      <c r="V30" s="249">
        <v>1732.34</v>
      </c>
      <c r="W30" s="252"/>
      <c r="X30" s="181">
        <f>V30/W29*100-0.01</f>
        <v>68.44</v>
      </c>
      <c r="Y30" s="240">
        <f>O29*X30%</f>
        <v>0</v>
      </c>
      <c r="Z30" s="41"/>
      <c r="AA30" s="29"/>
      <c r="AB30" s="41"/>
      <c r="AC30" s="29"/>
      <c r="AD30" s="168"/>
      <c r="AE30" s="259">
        <f t="shared" si="0"/>
        <v>0</v>
      </c>
    </row>
    <row r="31" spans="1:31" ht="12.75" customHeight="1">
      <c r="A31" s="365"/>
      <c r="B31" s="218" t="s">
        <v>214</v>
      </c>
      <c r="C31" s="184"/>
      <c r="D31" s="34"/>
      <c r="E31" s="16"/>
      <c r="F31" s="38"/>
      <c r="G31" s="16"/>
      <c r="H31" s="44"/>
      <c r="I31" s="184"/>
      <c r="J31" s="34"/>
      <c r="K31" s="16"/>
      <c r="L31" s="38"/>
      <c r="M31" s="16"/>
      <c r="N31" s="44"/>
      <c r="O31" s="184"/>
      <c r="P31" s="34"/>
      <c r="Q31" s="16"/>
      <c r="R31" s="38"/>
      <c r="S31" s="16"/>
      <c r="T31" s="44"/>
      <c r="U31" s="171"/>
      <c r="V31" s="249">
        <v>296.55</v>
      </c>
      <c r="W31" s="252"/>
      <c r="X31" s="181">
        <f>V31/W29*100</f>
        <v>11.72</v>
      </c>
      <c r="Y31" s="240">
        <f>O29*X31%</f>
        <v>0</v>
      </c>
      <c r="Z31" s="34"/>
      <c r="AA31" s="16"/>
      <c r="AB31" s="38"/>
      <c r="AC31" s="16"/>
      <c r="AD31" s="34"/>
      <c r="AE31" s="264">
        <f t="shared" si="0"/>
        <v>0</v>
      </c>
    </row>
    <row r="32" spans="1:31" ht="13.5" customHeight="1" thickBot="1">
      <c r="A32" s="366"/>
      <c r="B32" s="219" t="s">
        <v>215</v>
      </c>
      <c r="C32" s="185"/>
      <c r="D32" s="36"/>
      <c r="E32" s="27"/>
      <c r="F32" s="45"/>
      <c r="G32" s="27"/>
      <c r="H32" s="53"/>
      <c r="I32" s="185"/>
      <c r="J32" s="36"/>
      <c r="K32" s="27"/>
      <c r="L32" s="45"/>
      <c r="M32" s="27"/>
      <c r="N32" s="53"/>
      <c r="O32" s="185"/>
      <c r="P32" s="36"/>
      <c r="Q32" s="27"/>
      <c r="R32" s="45"/>
      <c r="S32" s="27"/>
      <c r="T32" s="53"/>
      <c r="U32" s="172"/>
      <c r="V32" s="250">
        <v>502.04</v>
      </c>
      <c r="W32" s="253"/>
      <c r="X32" s="198">
        <f>V32/W29*100</f>
        <v>19.84</v>
      </c>
      <c r="Y32" s="241">
        <f>O29*X32%</f>
        <v>0</v>
      </c>
      <c r="Z32" s="36"/>
      <c r="AA32" s="27"/>
      <c r="AB32" s="45"/>
      <c r="AC32" s="27"/>
      <c r="AD32" s="36"/>
      <c r="AE32" s="260">
        <f t="shared" si="0"/>
        <v>0</v>
      </c>
    </row>
    <row r="33" spans="1:31" ht="15" customHeight="1">
      <c r="A33" s="364">
        <v>8</v>
      </c>
      <c r="B33" s="220" t="s">
        <v>171</v>
      </c>
      <c r="C33" s="195">
        <v>1</v>
      </c>
      <c r="D33" s="46"/>
      <c r="E33" s="28"/>
      <c r="F33" s="46"/>
      <c r="G33" s="28"/>
      <c r="H33" s="287"/>
      <c r="I33" s="183"/>
      <c r="J33" s="156"/>
      <c r="K33" s="155"/>
      <c r="L33" s="156"/>
      <c r="M33" s="155"/>
      <c r="N33" s="332"/>
      <c r="O33" s="195">
        <f>C33*I33</f>
        <v>0</v>
      </c>
      <c r="P33" s="46">
        <f>D33*J33</f>
        <v>0</v>
      </c>
      <c r="Q33" s="28">
        <f>E33*K33</f>
        <v>0</v>
      </c>
      <c r="R33" s="46">
        <f>F33*L33</f>
        <v>0</v>
      </c>
      <c r="S33" s="28">
        <f>G33*M33</f>
        <v>0</v>
      </c>
      <c r="T33" s="287">
        <f>H33*N33</f>
        <v>0</v>
      </c>
      <c r="U33" s="170">
        <f>SUM(O33:T33)</f>
        <v>0</v>
      </c>
      <c r="V33" s="43"/>
      <c r="W33" s="251">
        <f>V34+V35+V36</f>
        <v>2699.48</v>
      </c>
      <c r="X33" s="199">
        <f>X34+X35+X36</f>
        <v>100</v>
      </c>
      <c r="Y33" s="239"/>
      <c r="Z33" s="46"/>
      <c r="AA33" s="28"/>
      <c r="AB33" s="46"/>
      <c r="AC33" s="28"/>
      <c r="AD33" s="167"/>
      <c r="AE33" s="263"/>
    </row>
    <row r="34" spans="1:31" ht="15">
      <c r="A34" s="365"/>
      <c r="B34" s="221" t="s">
        <v>216</v>
      </c>
      <c r="C34" s="184"/>
      <c r="D34" s="41"/>
      <c r="E34" s="29"/>
      <c r="F34" s="41"/>
      <c r="G34" s="29"/>
      <c r="H34" s="327"/>
      <c r="I34" s="184"/>
      <c r="J34" s="41"/>
      <c r="K34" s="29"/>
      <c r="L34" s="41"/>
      <c r="M34" s="29"/>
      <c r="N34" s="327"/>
      <c r="O34" s="184"/>
      <c r="P34" s="41"/>
      <c r="Q34" s="29"/>
      <c r="R34" s="41"/>
      <c r="S34" s="29"/>
      <c r="T34" s="327"/>
      <c r="U34" s="171"/>
      <c r="V34" s="249">
        <v>1007.68</v>
      </c>
      <c r="W34" s="255"/>
      <c r="X34" s="181">
        <f>V34/W33*100</f>
        <v>37.33</v>
      </c>
      <c r="Y34" s="240">
        <f>O33*X34%</f>
        <v>0</v>
      </c>
      <c r="Z34" s="41"/>
      <c r="AA34" s="29"/>
      <c r="AB34" s="41"/>
      <c r="AC34" s="29"/>
      <c r="AD34" s="168"/>
      <c r="AE34" s="264">
        <f t="shared" si="0"/>
        <v>0</v>
      </c>
    </row>
    <row r="35" spans="1:31" ht="15">
      <c r="A35" s="365"/>
      <c r="B35" s="222" t="s">
        <v>198</v>
      </c>
      <c r="C35" s="184"/>
      <c r="D35" s="41"/>
      <c r="E35" s="29"/>
      <c r="F35" s="41"/>
      <c r="G35" s="29"/>
      <c r="H35" s="327"/>
      <c r="I35" s="184"/>
      <c r="J35" s="41"/>
      <c r="K35" s="29"/>
      <c r="L35" s="41"/>
      <c r="M35" s="29"/>
      <c r="N35" s="327"/>
      <c r="O35" s="184"/>
      <c r="P35" s="41"/>
      <c r="Q35" s="29"/>
      <c r="R35" s="41"/>
      <c r="S35" s="29"/>
      <c r="T35" s="327"/>
      <c r="U35" s="171"/>
      <c r="V35" s="249">
        <v>336.2</v>
      </c>
      <c r="W35" s="252"/>
      <c r="X35" s="181">
        <f>V35/W33*100</f>
        <v>12.45</v>
      </c>
      <c r="Y35" s="240">
        <f>O33*X35%</f>
        <v>0</v>
      </c>
      <c r="Z35" s="41"/>
      <c r="AA35" s="29"/>
      <c r="AB35" s="41"/>
      <c r="AC35" s="29"/>
      <c r="AD35" s="168"/>
      <c r="AE35" s="259">
        <f t="shared" si="0"/>
        <v>0</v>
      </c>
    </row>
    <row r="36" spans="1:31" ht="15.75" thickBot="1">
      <c r="A36" s="366"/>
      <c r="B36" s="223" t="s">
        <v>199</v>
      </c>
      <c r="C36" s="185"/>
      <c r="D36" s="36"/>
      <c r="E36" s="27"/>
      <c r="F36" s="45"/>
      <c r="G36" s="27"/>
      <c r="H36" s="53"/>
      <c r="I36" s="185"/>
      <c r="J36" s="36"/>
      <c r="K36" s="27"/>
      <c r="L36" s="45"/>
      <c r="M36" s="27"/>
      <c r="N36" s="53"/>
      <c r="O36" s="185"/>
      <c r="P36" s="36"/>
      <c r="Q36" s="27"/>
      <c r="R36" s="45"/>
      <c r="S36" s="27"/>
      <c r="T36" s="53"/>
      <c r="U36" s="172"/>
      <c r="V36" s="250">
        <v>1355.6</v>
      </c>
      <c r="W36" s="253"/>
      <c r="X36" s="198">
        <f>V36/W33*100</f>
        <v>50.22</v>
      </c>
      <c r="Y36" s="241">
        <f>O33*X36%</f>
        <v>0</v>
      </c>
      <c r="Z36" s="36"/>
      <c r="AA36" s="27"/>
      <c r="AB36" s="45"/>
      <c r="AC36" s="27"/>
      <c r="AD36" s="36"/>
      <c r="AE36" s="265">
        <f t="shared" si="0"/>
        <v>0</v>
      </c>
    </row>
    <row r="37" spans="1:31" ht="15" customHeight="1">
      <c r="A37" s="364">
        <v>9</v>
      </c>
      <c r="B37" s="211" t="s">
        <v>172</v>
      </c>
      <c r="C37" s="195">
        <v>1</v>
      </c>
      <c r="D37" s="46"/>
      <c r="E37" s="28"/>
      <c r="F37" s="46"/>
      <c r="G37" s="28"/>
      <c r="H37" s="287"/>
      <c r="I37" s="183"/>
      <c r="J37" s="156"/>
      <c r="K37" s="155"/>
      <c r="L37" s="156"/>
      <c r="M37" s="155"/>
      <c r="N37" s="332"/>
      <c r="O37" s="195">
        <f>C37*I37</f>
        <v>0</v>
      </c>
      <c r="P37" s="46">
        <f>D37*J37</f>
        <v>0</v>
      </c>
      <c r="Q37" s="28">
        <f>E37*K37</f>
        <v>0</v>
      </c>
      <c r="R37" s="46">
        <f>F37*L37</f>
        <v>0</v>
      </c>
      <c r="S37" s="28">
        <f>G37*M37</f>
        <v>0</v>
      </c>
      <c r="T37" s="287">
        <f>H37*N37</f>
        <v>0</v>
      </c>
      <c r="U37" s="170">
        <f>SUM(O37:T37)</f>
        <v>0</v>
      </c>
      <c r="V37" s="43"/>
      <c r="W37" s="251">
        <f>V38+V39+V40+V41+V42+V43</f>
        <v>1755.44</v>
      </c>
      <c r="X37" s="199">
        <f>X38+X39+X40+X41+X42+X43</f>
        <v>100</v>
      </c>
      <c r="Y37" s="239"/>
      <c r="Z37" s="46"/>
      <c r="AA37" s="28"/>
      <c r="AB37" s="46"/>
      <c r="AC37" s="28"/>
      <c r="AD37" s="167"/>
      <c r="AE37" s="263"/>
    </row>
    <row r="38" spans="1:31" ht="15">
      <c r="A38" s="365"/>
      <c r="B38" s="224" t="s">
        <v>217</v>
      </c>
      <c r="C38" s="184"/>
      <c r="D38" s="41"/>
      <c r="E38" s="29"/>
      <c r="F38" s="41"/>
      <c r="G38" s="29"/>
      <c r="H38" s="327"/>
      <c r="I38" s="184"/>
      <c r="J38" s="41"/>
      <c r="K38" s="29"/>
      <c r="L38" s="41"/>
      <c r="M38" s="29"/>
      <c r="N38" s="327"/>
      <c r="O38" s="184"/>
      <c r="P38" s="41"/>
      <c r="Q38" s="29"/>
      <c r="R38" s="41"/>
      <c r="S38" s="29"/>
      <c r="T38" s="327"/>
      <c r="U38" s="171"/>
      <c r="V38" s="38">
        <v>358.35</v>
      </c>
      <c r="W38" s="252"/>
      <c r="X38" s="181">
        <f>V38/W37*100+0.01</f>
        <v>20.42</v>
      </c>
      <c r="Y38" s="240">
        <f>O37*X38%</f>
        <v>0</v>
      </c>
      <c r="Z38" s="41"/>
      <c r="AA38" s="29"/>
      <c r="AB38" s="41"/>
      <c r="AC38" s="29"/>
      <c r="AD38" s="168"/>
      <c r="AE38" s="264">
        <f t="shared" si="0"/>
        <v>0</v>
      </c>
    </row>
    <row r="39" spans="1:31" ht="15">
      <c r="A39" s="365"/>
      <c r="B39" s="224" t="s">
        <v>218</v>
      </c>
      <c r="C39" s="184"/>
      <c r="D39" s="41"/>
      <c r="E39" s="29"/>
      <c r="F39" s="41"/>
      <c r="G39" s="29"/>
      <c r="H39" s="327"/>
      <c r="I39" s="184"/>
      <c r="J39" s="41"/>
      <c r="K39" s="29"/>
      <c r="L39" s="41"/>
      <c r="M39" s="29"/>
      <c r="N39" s="327"/>
      <c r="O39" s="184"/>
      <c r="P39" s="41"/>
      <c r="Q39" s="29"/>
      <c r="R39" s="41"/>
      <c r="S39" s="29"/>
      <c r="T39" s="327"/>
      <c r="U39" s="171"/>
      <c r="V39" s="38">
        <v>214.25</v>
      </c>
      <c r="W39" s="252"/>
      <c r="X39" s="181">
        <f>V39/W37*100</f>
        <v>12.2</v>
      </c>
      <c r="Y39" s="240">
        <f>O37*X39%</f>
        <v>0</v>
      </c>
      <c r="Z39" s="41"/>
      <c r="AA39" s="29"/>
      <c r="AB39" s="41"/>
      <c r="AC39" s="29"/>
      <c r="AD39" s="168"/>
      <c r="AE39" s="264">
        <f t="shared" si="0"/>
        <v>0</v>
      </c>
    </row>
    <row r="40" spans="1:31" ht="15">
      <c r="A40" s="365"/>
      <c r="B40" s="224" t="s">
        <v>219</v>
      </c>
      <c r="C40" s="184"/>
      <c r="D40" s="41"/>
      <c r="E40" s="29"/>
      <c r="F40" s="41"/>
      <c r="G40" s="29"/>
      <c r="H40" s="327"/>
      <c r="I40" s="184"/>
      <c r="J40" s="41"/>
      <c r="K40" s="29"/>
      <c r="L40" s="41"/>
      <c r="M40" s="29"/>
      <c r="N40" s="327"/>
      <c r="O40" s="184"/>
      <c r="P40" s="41"/>
      <c r="Q40" s="29"/>
      <c r="R40" s="41"/>
      <c r="S40" s="29"/>
      <c r="T40" s="327"/>
      <c r="U40" s="171"/>
      <c r="V40" s="38">
        <v>264.93</v>
      </c>
      <c r="W40" s="252"/>
      <c r="X40" s="181">
        <f>V40/W37*100</f>
        <v>15.09</v>
      </c>
      <c r="Y40" s="240">
        <f>O37*X40%</f>
        <v>0</v>
      </c>
      <c r="Z40" s="41"/>
      <c r="AA40" s="29"/>
      <c r="AB40" s="41"/>
      <c r="AC40" s="29"/>
      <c r="AD40" s="168"/>
      <c r="AE40" s="264">
        <f t="shared" si="0"/>
        <v>0</v>
      </c>
    </row>
    <row r="41" spans="1:31" ht="15">
      <c r="A41" s="365"/>
      <c r="B41" s="212" t="s">
        <v>200</v>
      </c>
      <c r="C41" s="184"/>
      <c r="D41" s="41"/>
      <c r="E41" s="29"/>
      <c r="F41" s="41"/>
      <c r="G41" s="29"/>
      <c r="H41" s="327"/>
      <c r="I41" s="184"/>
      <c r="J41" s="41"/>
      <c r="K41" s="29"/>
      <c r="L41" s="41"/>
      <c r="M41" s="29"/>
      <c r="N41" s="327"/>
      <c r="O41" s="184"/>
      <c r="P41" s="41"/>
      <c r="Q41" s="29"/>
      <c r="R41" s="41"/>
      <c r="S41" s="29"/>
      <c r="T41" s="327"/>
      <c r="U41" s="171"/>
      <c r="V41" s="38">
        <v>318.39</v>
      </c>
      <c r="W41" s="252"/>
      <c r="X41" s="181">
        <f>V41/W37*100</f>
        <v>18.14</v>
      </c>
      <c r="Y41" s="240">
        <f>O37*X41%</f>
        <v>0</v>
      </c>
      <c r="Z41" s="41"/>
      <c r="AA41" s="29"/>
      <c r="AB41" s="41"/>
      <c r="AC41" s="29"/>
      <c r="AD41" s="168"/>
      <c r="AE41" s="259">
        <f t="shared" si="0"/>
        <v>0</v>
      </c>
    </row>
    <row r="42" spans="1:31" ht="15">
      <c r="A42" s="365"/>
      <c r="B42" s="224" t="s">
        <v>220</v>
      </c>
      <c r="C42" s="184"/>
      <c r="D42" s="41"/>
      <c r="E42" s="29"/>
      <c r="F42" s="41"/>
      <c r="G42" s="29"/>
      <c r="H42" s="327"/>
      <c r="I42" s="184"/>
      <c r="J42" s="41"/>
      <c r="K42" s="29"/>
      <c r="L42" s="41"/>
      <c r="M42" s="29"/>
      <c r="N42" s="327"/>
      <c r="O42" s="184"/>
      <c r="P42" s="41"/>
      <c r="Q42" s="29"/>
      <c r="R42" s="41"/>
      <c r="S42" s="29"/>
      <c r="T42" s="327"/>
      <c r="U42" s="171"/>
      <c r="V42" s="38">
        <v>248.74</v>
      </c>
      <c r="W42" s="252"/>
      <c r="X42" s="181">
        <f>V42/W37*100</f>
        <v>14.17</v>
      </c>
      <c r="Y42" s="240">
        <f>O37*X42%</f>
        <v>0</v>
      </c>
      <c r="Z42" s="41"/>
      <c r="AA42" s="29"/>
      <c r="AB42" s="41"/>
      <c r="AC42" s="29"/>
      <c r="AD42" s="168"/>
      <c r="AE42" s="264">
        <f t="shared" si="0"/>
        <v>0</v>
      </c>
    </row>
    <row r="43" spans="1:31" ht="15.75" thickBot="1">
      <c r="A43" s="366"/>
      <c r="B43" s="225" t="s">
        <v>221</v>
      </c>
      <c r="C43" s="185"/>
      <c r="D43" s="36"/>
      <c r="E43" s="27"/>
      <c r="F43" s="45"/>
      <c r="G43" s="27"/>
      <c r="H43" s="53"/>
      <c r="I43" s="185"/>
      <c r="J43" s="36"/>
      <c r="K43" s="27"/>
      <c r="L43" s="45"/>
      <c r="M43" s="27"/>
      <c r="N43" s="53"/>
      <c r="O43" s="185"/>
      <c r="P43" s="36"/>
      <c r="Q43" s="27"/>
      <c r="R43" s="45"/>
      <c r="S43" s="27"/>
      <c r="T43" s="53"/>
      <c r="U43" s="172"/>
      <c r="V43" s="45">
        <v>350.78</v>
      </c>
      <c r="W43" s="253"/>
      <c r="X43" s="198">
        <f>V43/W37*100</f>
        <v>19.98</v>
      </c>
      <c r="Y43" s="241">
        <f>O37*X43%</f>
        <v>0</v>
      </c>
      <c r="Z43" s="36"/>
      <c r="AA43" s="27"/>
      <c r="AB43" s="45"/>
      <c r="AC43" s="27"/>
      <c r="AD43" s="36"/>
      <c r="AE43" s="260">
        <f t="shared" si="0"/>
        <v>0</v>
      </c>
    </row>
    <row r="44" spans="1:31" ht="15" customHeight="1">
      <c r="A44" s="364">
        <v>10</v>
      </c>
      <c r="B44" s="220" t="s">
        <v>173</v>
      </c>
      <c r="C44" s="195">
        <v>1</v>
      </c>
      <c r="D44" s="46"/>
      <c r="E44" s="28"/>
      <c r="F44" s="46"/>
      <c r="G44" s="28"/>
      <c r="H44" s="287"/>
      <c r="I44" s="183"/>
      <c r="J44" s="156"/>
      <c r="K44" s="155"/>
      <c r="L44" s="156"/>
      <c r="M44" s="155"/>
      <c r="N44" s="332"/>
      <c r="O44" s="195">
        <f>C44*I44</f>
        <v>0</v>
      </c>
      <c r="P44" s="46">
        <f>D44*J44</f>
        <v>0</v>
      </c>
      <c r="Q44" s="28">
        <f>E44*K44</f>
        <v>0</v>
      </c>
      <c r="R44" s="46">
        <f>F44*L44</f>
        <v>0</v>
      </c>
      <c r="S44" s="28">
        <f>G44*M44</f>
        <v>0</v>
      </c>
      <c r="T44" s="287">
        <f>H44*N44</f>
        <v>0</v>
      </c>
      <c r="U44" s="170">
        <f>SUM(O44:T44)</f>
        <v>0</v>
      </c>
      <c r="V44" s="43"/>
      <c r="W44" s="251">
        <f>V45+V46+V47</f>
        <v>1106.69</v>
      </c>
      <c r="X44" s="199">
        <f>X45+X46+X47</f>
        <v>100</v>
      </c>
      <c r="Y44" s="239"/>
      <c r="Z44" s="46"/>
      <c r="AA44" s="28"/>
      <c r="AB44" s="46"/>
      <c r="AC44" s="28"/>
      <c r="AD44" s="167"/>
      <c r="AE44" s="263"/>
    </row>
    <row r="45" spans="1:31" ht="15">
      <c r="A45" s="365"/>
      <c r="B45" s="222" t="s">
        <v>201</v>
      </c>
      <c r="C45" s="184"/>
      <c r="D45" s="41"/>
      <c r="E45" s="29"/>
      <c r="F45" s="41"/>
      <c r="G45" s="29"/>
      <c r="H45" s="327"/>
      <c r="I45" s="184"/>
      <c r="J45" s="41"/>
      <c r="K45" s="29"/>
      <c r="L45" s="41"/>
      <c r="M45" s="29"/>
      <c r="N45" s="327"/>
      <c r="O45" s="184"/>
      <c r="P45" s="41"/>
      <c r="Q45" s="29"/>
      <c r="R45" s="41"/>
      <c r="S45" s="29"/>
      <c r="T45" s="327"/>
      <c r="U45" s="171"/>
      <c r="V45" s="38">
        <v>392.19</v>
      </c>
      <c r="W45" s="252"/>
      <c r="X45" s="181">
        <f>V45/W44*100</f>
        <v>35.44</v>
      </c>
      <c r="Y45" s="240">
        <f>O44*X45%</f>
        <v>0</v>
      </c>
      <c r="Z45" s="41"/>
      <c r="AA45" s="29"/>
      <c r="AB45" s="41"/>
      <c r="AC45" s="29"/>
      <c r="AD45" s="168"/>
      <c r="AE45" s="259">
        <f t="shared" si="0"/>
        <v>0</v>
      </c>
    </row>
    <row r="46" spans="1:31" ht="15">
      <c r="A46" s="365"/>
      <c r="B46" s="226" t="s">
        <v>222</v>
      </c>
      <c r="C46" s="184"/>
      <c r="D46" s="34"/>
      <c r="E46" s="16"/>
      <c r="F46" s="38"/>
      <c r="G46" s="16"/>
      <c r="H46" s="44"/>
      <c r="I46" s="184"/>
      <c r="J46" s="34"/>
      <c r="K46" s="16"/>
      <c r="L46" s="38"/>
      <c r="M46" s="16"/>
      <c r="N46" s="44"/>
      <c r="O46" s="184"/>
      <c r="P46" s="34"/>
      <c r="Q46" s="16"/>
      <c r="R46" s="38"/>
      <c r="S46" s="16"/>
      <c r="T46" s="44"/>
      <c r="U46" s="171"/>
      <c r="V46" s="38">
        <v>398.38</v>
      </c>
      <c r="W46" s="252"/>
      <c r="X46" s="181">
        <f>V46/W44*100</f>
        <v>36</v>
      </c>
      <c r="Y46" s="240">
        <f>O44*X46%</f>
        <v>0</v>
      </c>
      <c r="Z46" s="34"/>
      <c r="AA46" s="16"/>
      <c r="AB46" s="38"/>
      <c r="AC46" s="16"/>
      <c r="AD46" s="34"/>
      <c r="AE46" s="264">
        <f t="shared" si="0"/>
        <v>0</v>
      </c>
    </row>
    <row r="47" spans="1:31" ht="15.75" thickBot="1">
      <c r="A47" s="366"/>
      <c r="B47" s="223" t="s">
        <v>202</v>
      </c>
      <c r="C47" s="185"/>
      <c r="D47" s="36"/>
      <c r="E47" s="27"/>
      <c r="F47" s="45"/>
      <c r="G47" s="27"/>
      <c r="H47" s="53"/>
      <c r="I47" s="185"/>
      <c r="J47" s="36"/>
      <c r="K47" s="27"/>
      <c r="L47" s="45"/>
      <c r="M47" s="27"/>
      <c r="N47" s="53"/>
      <c r="O47" s="185"/>
      <c r="P47" s="36"/>
      <c r="Q47" s="27"/>
      <c r="R47" s="45"/>
      <c r="S47" s="27"/>
      <c r="T47" s="53"/>
      <c r="U47" s="172"/>
      <c r="V47" s="45">
        <v>316.12</v>
      </c>
      <c r="W47" s="253"/>
      <c r="X47" s="198">
        <f>V47/W44*100</f>
        <v>28.56</v>
      </c>
      <c r="Y47" s="241">
        <f>O44*X47%</f>
        <v>0</v>
      </c>
      <c r="Z47" s="36"/>
      <c r="AA47" s="27"/>
      <c r="AB47" s="45"/>
      <c r="AC47" s="27"/>
      <c r="AD47" s="36"/>
      <c r="AE47" s="265">
        <f t="shared" si="0"/>
        <v>0</v>
      </c>
    </row>
    <row r="48" spans="1:31" ht="15.75" customHeight="1" hidden="1" thickBot="1">
      <c r="A48" s="365">
        <v>11</v>
      </c>
      <c r="B48" s="227" t="s">
        <v>174</v>
      </c>
      <c r="C48" s="192" t="s">
        <v>68</v>
      </c>
      <c r="D48" s="34"/>
      <c r="E48" s="16"/>
      <c r="F48" s="38"/>
      <c r="G48" s="16"/>
      <c r="H48" s="44"/>
      <c r="I48" s="192"/>
      <c r="J48" s="34"/>
      <c r="K48" s="16"/>
      <c r="L48" s="38"/>
      <c r="M48" s="16"/>
      <c r="N48" s="44"/>
      <c r="O48" s="192"/>
      <c r="P48" s="34"/>
      <c r="Q48" s="16"/>
      <c r="R48" s="38"/>
      <c r="S48" s="16"/>
      <c r="T48" s="44"/>
      <c r="U48" s="171"/>
      <c r="V48" s="38"/>
      <c r="W48" s="252"/>
      <c r="X48" s="181"/>
      <c r="Y48" s="246"/>
      <c r="Z48" s="34"/>
      <c r="AA48" s="16"/>
      <c r="AB48" s="38"/>
      <c r="AC48" s="16"/>
      <c r="AD48" s="34"/>
      <c r="AE48" s="264">
        <f t="shared" si="0"/>
        <v>0</v>
      </c>
    </row>
    <row r="49" spans="1:31" ht="15.75" customHeight="1" hidden="1" thickBot="1">
      <c r="A49" s="365"/>
      <c r="B49" s="209" t="s">
        <v>175</v>
      </c>
      <c r="C49" s="184"/>
      <c r="D49" s="34"/>
      <c r="E49" s="16"/>
      <c r="F49" s="38"/>
      <c r="G49" s="16"/>
      <c r="H49" s="44"/>
      <c r="I49" s="184"/>
      <c r="J49" s="34"/>
      <c r="K49" s="16"/>
      <c r="L49" s="38"/>
      <c r="M49" s="16"/>
      <c r="N49" s="44"/>
      <c r="O49" s="184"/>
      <c r="P49" s="34"/>
      <c r="Q49" s="16"/>
      <c r="R49" s="38"/>
      <c r="S49" s="16"/>
      <c r="T49" s="44"/>
      <c r="U49" s="171"/>
      <c r="V49" s="38"/>
      <c r="W49" s="252"/>
      <c r="X49" s="181"/>
      <c r="Y49" s="240"/>
      <c r="Z49" s="34"/>
      <c r="AA49" s="16"/>
      <c r="AB49" s="38"/>
      <c r="AC49" s="16"/>
      <c r="AD49" s="34"/>
      <c r="AE49" s="264">
        <f t="shared" si="0"/>
        <v>0</v>
      </c>
    </row>
    <row r="50" spans="1:31" ht="15.75" customHeight="1" hidden="1" thickBot="1">
      <c r="A50" s="365"/>
      <c r="B50" s="212" t="s">
        <v>176</v>
      </c>
      <c r="C50" s="184"/>
      <c r="D50" s="34"/>
      <c r="E50" s="16"/>
      <c r="F50" s="38"/>
      <c r="G50" s="16"/>
      <c r="H50" s="44"/>
      <c r="I50" s="184"/>
      <c r="J50" s="34"/>
      <c r="K50" s="16"/>
      <c r="L50" s="38"/>
      <c r="M50" s="16"/>
      <c r="N50" s="44"/>
      <c r="O50" s="184"/>
      <c r="P50" s="34"/>
      <c r="Q50" s="16"/>
      <c r="R50" s="38"/>
      <c r="S50" s="16"/>
      <c r="T50" s="44"/>
      <c r="U50" s="171"/>
      <c r="V50" s="38"/>
      <c r="W50" s="252"/>
      <c r="X50" s="181"/>
      <c r="Y50" s="240"/>
      <c r="Z50" s="34"/>
      <c r="AA50" s="16"/>
      <c r="AB50" s="38"/>
      <c r="AC50" s="16"/>
      <c r="AD50" s="34"/>
      <c r="AE50" s="264">
        <f t="shared" si="0"/>
        <v>0</v>
      </c>
    </row>
    <row r="51" spans="1:31" ht="15.75" customHeight="1" hidden="1" thickBot="1">
      <c r="A51" s="365"/>
      <c r="B51" s="212" t="s">
        <v>177</v>
      </c>
      <c r="C51" s="184"/>
      <c r="D51" s="34"/>
      <c r="E51" s="16"/>
      <c r="F51" s="38"/>
      <c r="G51" s="16"/>
      <c r="H51" s="44"/>
      <c r="I51" s="184"/>
      <c r="J51" s="34"/>
      <c r="K51" s="16"/>
      <c r="L51" s="38"/>
      <c r="M51" s="16"/>
      <c r="N51" s="44"/>
      <c r="O51" s="184"/>
      <c r="P51" s="34"/>
      <c r="Q51" s="16"/>
      <c r="R51" s="38"/>
      <c r="S51" s="16"/>
      <c r="T51" s="44"/>
      <c r="U51" s="171"/>
      <c r="V51" s="38"/>
      <c r="W51" s="252"/>
      <c r="X51" s="181"/>
      <c r="Y51" s="240"/>
      <c r="Z51" s="34"/>
      <c r="AA51" s="16"/>
      <c r="AB51" s="38"/>
      <c r="AC51" s="16"/>
      <c r="AD51" s="34"/>
      <c r="AE51" s="264">
        <f t="shared" si="0"/>
        <v>0</v>
      </c>
    </row>
    <row r="52" spans="1:31" ht="15.75" customHeight="1" hidden="1" thickBot="1">
      <c r="A52" s="365"/>
      <c r="B52" s="212" t="s">
        <v>178</v>
      </c>
      <c r="C52" s="184"/>
      <c r="D52" s="34"/>
      <c r="E52" s="16"/>
      <c r="F52" s="38"/>
      <c r="G52" s="16"/>
      <c r="H52" s="44"/>
      <c r="I52" s="184"/>
      <c r="J52" s="34"/>
      <c r="K52" s="16"/>
      <c r="L52" s="38"/>
      <c r="M52" s="16"/>
      <c r="N52" s="44"/>
      <c r="O52" s="184"/>
      <c r="P52" s="34"/>
      <c r="Q52" s="16"/>
      <c r="R52" s="38"/>
      <c r="S52" s="16"/>
      <c r="T52" s="44"/>
      <c r="U52" s="171"/>
      <c r="V52" s="38"/>
      <c r="W52" s="252"/>
      <c r="X52" s="181"/>
      <c r="Y52" s="240"/>
      <c r="Z52" s="34"/>
      <c r="AA52" s="16"/>
      <c r="AB52" s="38"/>
      <c r="AC52" s="16"/>
      <c r="AD52" s="34"/>
      <c r="AE52" s="264">
        <f t="shared" si="0"/>
        <v>0</v>
      </c>
    </row>
    <row r="53" spans="1:31" ht="29.25" customHeight="1" hidden="1" thickBot="1">
      <c r="A53" s="365"/>
      <c r="B53" s="212" t="s">
        <v>179</v>
      </c>
      <c r="C53" s="184"/>
      <c r="D53" s="34"/>
      <c r="E53" s="16"/>
      <c r="F53" s="38"/>
      <c r="G53" s="16"/>
      <c r="H53" s="44"/>
      <c r="I53" s="184"/>
      <c r="J53" s="34"/>
      <c r="K53" s="16"/>
      <c r="L53" s="38"/>
      <c r="M53" s="16"/>
      <c r="N53" s="44"/>
      <c r="O53" s="184"/>
      <c r="P53" s="34"/>
      <c r="Q53" s="16"/>
      <c r="R53" s="38"/>
      <c r="S53" s="16"/>
      <c r="T53" s="44"/>
      <c r="U53" s="171"/>
      <c r="V53" s="38"/>
      <c r="W53" s="252"/>
      <c r="X53" s="181"/>
      <c r="Y53" s="240"/>
      <c r="Z53" s="34"/>
      <c r="AA53" s="16"/>
      <c r="AB53" s="38"/>
      <c r="AC53" s="16"/>
      <c r="AD53" s="34"/>
      <c r="AE53" s="264">
        <f t="shared" si="0"/>
        <v>0</v>
      </c>
    </row>
    <row r="54" spans="1:31" ht="15.75" customHeight="1" hidden="1" thickBot="1">
      <c r="A54" s="365"/>
      <c r="B54" s="222" t="s">
        <v>180</v>
      </c>
      <c r="C54" s="193"/>
      <c r="D54" s="34"/>
      <c r="E54" s="16"/>
      <c r="F54" s="38"/>
      <c r="G54" s="16"/>
      <c r="H54" s="44"/>
      <c r="I54" s="193"/>
      <c r="J54" s="34"/>
      <c r="K54" s="16"/>
      <c r="L54" s="38"/>
      <c r="M54" s="16"/>
      <c r="N54" s="44"/>
      <c r="O54" s="193"/>
      <c r="P54" s="34"/>
      <c r="Q54" s="16"/>
      <c r="R54" s="38"/>
      <c r="S54" s="16"/>
      <c r="T54" s="44"/>
      <c r="U54" s="171"/>
      <c r="V54" s="38"/>
      <c r="W54" s="252"/>
      <c r="X54" s="181"/>
      <c r="Y54" s="247"/>
      <c r="Z54" s="34"/>
      <c r="AA54" s="16"/>
      <c r="AB54" s="38"/>
      <c r="AC54" s="16"/>
      <c r="AD54" s="34"/>
      <c r="AE54" s="264">
        <f t="shared" si="0"/>
        <v>0</v>
      </c>
    </row>
    <row r="55" spans="1:31" ht="14.25">
      <c r="A55" s="364">
        <v>11</v>
      </c>
      <c r="B55" s="220" t="s">
        <v>181</v>
      </c>
      <c r="C55" s="195"/>
      <c r="D55" s="32"/>
      <c r="E55" s="26"/>
      <c r="F55" s="43">
        <v>1</v>
      </c>
      <c r="G55" s="26"/>
      <c r="H55" s="329"/>
      <c r="I55" s="183"/>
      <c r="J55" s="158"/>
      <c r="K55" s="159"/>
      <c r="L55" s="160"/>
      <c r="M55" s="159"/>
      <c r="N55" s="334"/>
      <c r="O55" s="195">
        <f>C55*I55</f>
        <v>0</v>
      </c>
      <c r="P55" s="46">
        <f>D55*J55</f>
        <v>0</v>
      </c>
      <c r="Q55" s="28">
        <f>E55*K55</f>
        <v>0</v>
      </c>
      <c r="R55" s="46">
        <f>F55*L55</f>
        <v>0</v>
      </c>
      <c r="S55" s="28">
        <f>G55*M55</f>
        <v>0</v>
      </c>
      <c r="T55" s="287">
        <f>H55*N55</f>
        <v>0</v>
      </c>
      <c r="U55" s="170">
        <f>SUM(O55:T55)</f>
        <v>0</v>
      </c>
      <c r="V55" s="43"/>
      <c r="W55" s="251">
        <f>V56+V57</f>
        <v>580.22</v>
      </c>
      <c r="X55" s="199">
        <f>X56+X57</f>
        <v>100</v>
      </c>
      <c r="Y55" s="239"/>
      <c r="Z55" s="32"/>
      <c r="AA55" s="26"/>
      <c r="AB55" s="161"/>
      <c r="AC55" s="400"/>
      <c r="AD55" s="32"/>
      <c r="AE55" s="263"/>
    </row>
    <row r="56" spans="1:31" ht="15">
      <c r="A56" s="365"/>
      <c r="B56" s="226" t="s">
        <v>223</v>
      </c>
      <c r="C56" s="184"/>
      <c r="D56" s="34"/>
      <c r="E56" s="16"/>
      <c r="F56" s="38"/>
      <c r="G56" s="16"/>
      <c r="H56" s="44"/>
      <c r="I56" s="184"/>
      <c r="J56" s="34"/>
      <c r="K56" s="16"/>
      <c r="L56" s="38"/>
      <c r="M56" s="16"/>
      <c r="N56" s="44"/>
      <c r="O56" s="184"/>
      <c r="P56" s="34"/>
      <c r="Q56" s="16"/>
      <c r="R56" s="38"/>
      <c r="S56" s="16"/>
      <c r="T56" s="44"/>
      <c r="U56" s="171"/>
      <c r="V56" s="38">
        <v>38.32</v>
      </c>
      <c r="W56" s="252"/>
      <c r="X56" s="181">
        <f>V56/W55*100</f>
        <v>6.6</v>
      </c>
      <c r="Y56" s="240"/>
      <c r="Z56" s="34"/>
      <c r="AA56" s="16"/>
      <c r="AB56" s="152">
        <f>R55*X56%</f>
        <v>0</v>
      </c>
      <c r="AC56" s="401"/>
      <c r="AD56" s="34"/>
      <c r="AE56" s="264">
        <f t="shared" si="0"/>
        <v>0</v>
      </c>
    </row>
    <row r="57" spans="1:31" ht="15.75" thickBot="1">
      <c r="A57" s="366"/>
      <c r="B57" s="223" t="s">
        <v>203</v>
      </c>
      <c r="C57" s="185"/>
      <c r="D57" s="36"/>
      <c r="E57" s="27"/>
      <c r="F57" s="45"/>
      <c r="G57" s="27"/>
      <c r="H57" s="53"/>
      <c r="I57" s="185"/>
      <c r="J57" s="36"/>
      <c r="K57" s="27"/>
      <c r="L57" s="45"/>
      <c r="M57" s="27"/>
      <c r="N57" s="53"/>
      <c r="O57" s="185"/>
      <c r="P57" s="36"/>
      <c r="Q57" s="27"/>
      <c r="R57" s="45"/>
      <c r="S57" s="27"/>
      <c r="T57" s="53"/>
      <c r="U57" s="172"/>
      <c r="V57" s="162">
        <v>541.9</v>
      </c>
      <c r="W57" s="253"/>
      <c r="X57" s="198">
        <f>V57/W55*100</f>
        <v>93.4</v>
      </c>
      <c r="Y57" s="241"/>
      <c r="Z57" s="36"/>
      <c r="AA57" s="27"/>
      <c r="AB57" s="162">
        <f>R55*X57%</f>
        <v>0</v>
      </c>
      <c r="AC57" s="402"/>
      <c r="AD57" s="36"/>
      <c r="AE57" s="265">
        <f t="shared" si="0"/>
        <v>0</v>
      </c>
    </row>
    <row r="58" spans="1:31" ht="14.25">
      <c r="A58" s="364">
        <v>12</v>
      </c>
      <c r="B58" s="220" t="s">
        <v>182</v>
      </c>
      <c r="C58" s="195">
        <v>4</v>
      </c>
      <c r="D58" s="46"/>
      <c r="E58" s="28"/>
      <c r="F58" s="46"/>
      <c r="G58" s="28"/>
      <c r="H58" s="287"/>
      <c r="I58" s="183"/>
      <c r="J58" s="156"/>
      <c r="K58" s="155"/>
      <c r="L58" s="156"/>
      <c r="M58" s="155"/>
      <c r="N58" s="332"/>
      <c r="O58" s="195">
        <f>C58*I58</f>
        <v>0</v>
      </c>
      <c r="P58" s="46">
        <f>D58*J58</f>
        <v>0</v>
      </c>
      <c r="Q58" s="28">
        <f>E58*K58</f>
        <v>0</v>
      </c>
      <c r="R58" s="46">
        <f>F58*L58</f>
        <v>0</v>
      </c>
      <c r="S58" s="28">
        <f>G58*M58</f>
        <v>0</v>
      </c>
      <c r="T58" s="287">
        <f>H58*N58</f>
        <v>0</v>
      </c>
      <c r="U58" s="170">
        <f>SUM(O58:T58)</f>
        <v>0</v>
      </c>
      <c r="V58" s="43"/>
      <c r="W58" s="251">
        <f>V59+V60</f>
        <v>810.45</v>
      </c>
      <c r="X58" s="199">
        <f>X59+X60</f>
        <v>100</v>
      </c>
      <c r="Y58" s="239"/>
      <c r="Z58" s="46"/>
      <c r="AA58" s="28"/>
      <c r="AB58" s="46"/>
      <c r="AC58" s="28"/>
      <c r="AD58" s="167"/>
      <c r="AE58" s="263"/>
    </row>
    <row r="59" spans="1:31" ht="15">
      <c r="A59" s="365"/>
      <c r="B59" s="212" t="s">
        <v>204</v>
      </c>
      <c r="C59" s="184"/>
      <c r="D59" s="34"/>
      <c r="E59" s="16"/>
      <c r="F59" s="38"/>
      <c r="G59" s="16"/>
      <c r="H59" s="44"/>
      <c r="I59" s="184"/>
      <c r="J59" s="34"/>
      <c r="K59" s="16"/>
      <c r="L59" s="38"/>
      <c r="M59" s="16"/>
      <c r="N59" s="44"/>
      <c r="O59" s="184"/>
      <c r="P59" s="34"/>
      <c r="Q59" s="16"/>
      <c r="R59" s="38"/>
      <c r="S59" s="16"/>
      <c r="T59" s="44"/>
      <c r="U59" s="171"/>
      <c r="V59" s="152">
        <v>479.2</v>
      </c>
      <c r="W59" s="252"/>
      <c r="X59" s="181">
        <f>V59/W58*100</f>
        <v>59.13</v>
      </c>
      <c r="Y59" s="240">
        <f>O58*X59%</f>
        <v>0</v>
      </c>
      <c r="Z59" s="34"/>
      <c r="AA59" s="16"/>
      <c r="AB59" s="38"/>
      <c r="AC59" s="16"/>
      <c r="AD59" s="34"/>
      <c r="AE59" s="261">
        <f t="shared" si="0"/>
        <v>0</v>
      </c>
    </row>
    <row r="60" spans="1:31" ht="13.5" customHeight="1" thickBot="1">
      <c r="A60" s="366"/>
      <c r="B60" s="228" t="s">
        <v>224</v>
      </c>
      <c r="C60" s="185"/>
      <c r="D60" s="36"/>
      <c r="E60" s="27"/>
      <c r="F60" s="45"/>
      <c r="G60" s="27"/>
      <c r="H60" s="53"/>
      <c r="I60" s="185"/>
      <c r="J60" s="36"/>
      <c r="K60" s="27"/>
      <c r="L60" s="45"/>
      <c r="M60" s="27"/>
      <c r="N60" s="53"/>
      <c r="O60" s="185"/>
      <c r="P60" s="36"/>
      <c r="Q60" s="27"/>
      <c r="R60" s="45"/>
      <c r="S60" s="27"/>
      <c r="T60" s="53"/>
      <c r="U60" s="172"/>
      <c r="V60" s="45">
        <v>331.25</v>
      </c>
      <c r="W60" s="253"/>
      <c r="X60" s="198">
        <f>V60/W58*100</f>
        <v>40.87</v>
      </c>
      <c r="Y60" s="241">
        <f>O58*X60%</f>
        <v>0</v>
      </c>
      <c r="Z60" s="36"/>
      <c r="AA60" s="27"/>
      <c r="AB60" s="45"/>
      <c r="AC60" s="27"/>
      <c r="AD60" s="36"/>
      <c r="AE60" s="262">
        <f t="shared" si="0"/>
        <v>0</v>
      </c>
    </row>
    <row r="61" spans="1:31" ht="15" customHeight="1">
      <c r="A61" s="364">
        <v>13</v>
      </c>
      <c r="B61" s="220" t="s">
        <v>183</v>
      </c>
      <c r="C61" s="195">
        <v>1</v>
      </c>
      <c r="D61" s="46"/>
      <c r="E61" s="28"/>
      <c r="F61" s="46"/>
      <c r="G61" s="28"/>
      <c r="H61" s="287"/>
      <c r="I61" s="183"/>
      <c r="J61" s="156"/>
      <c r="K61" s="155"/>
      <c r="L61" s="156"/>
      <c r="M61" s="155"/>
      <c r="N61" s="332"/>
      <c r="O61" s="195">
        <f>C61*I61</f>
        <v>0</v>
      </c>
      <c r="P61" s="46">
        <f>D61*J61</f>
        <v>0</v>
      </c>
      <c r="Q61" s="28">
        <f>E61*K61</f>
        <v>0</v>
      </c>
      <c r="R61" s="46">
        <f>F61*L61</f>
        <v>0</v>
      </c>
      <c r="S61" s="28">
        <f>G61*M61</f>
        <v>0</v>
      </c>
      <c r="T61" s="287">
        <f>H61*N61</f>
        <v>0</v>
      </c>
      <c r="U61" s="170">
        <f>SUM(O61:T61)</f>
        <v>0</v>
      </c>
      <c r="V61" s="43"/>
      <c r="W61" s="251">
        <f>V62+V63+V64</f>
        <v>1045</v>
      </c>
      <c r="X61" s="199">
        <f>X62+X63+X64</f>
        <v>100</v>
      </c>
      <c r="Y61" s="239"/>
      <c r="Z61" s="46"/>
      <c r="AA61" s="28"/>
      <c r="AB61" s="46"/>
      <c r="AC61" s="28"/>
      <c r="AD61" s="167"/>
      <c r="AE61" s="263"/>
    </row>
    <row r="62" spans="1:31" ht="15">
      <c r="A62" s="365"/>
      <c r="B62" s="222" t="s">
        <v>205</v>
      </c>
      <c r="C62" s="184"/>
      <c r="D62" s="41"/>
      <c r="E62" s="29"/>
      <c r="F62" s="41"/>
      <c r="G62" s="29"/>
      <c r="H62" s="327"/>
      <c r="I62" s="184"/>
      <c r="J62" s="41"/>
      <c r="K62" s="29"/>
      <c r="L62" s="41"/>
      <c r="M62" s="29"/>
      <c r="N62" s="327"/>
      <c r="O62" s="184"/>
      <c r="P62" s="41"/>
      <c r="Q62" s="29"/>
      <c r="R62" s="41"/>
      <c r="S62" s="29"/>
      <c r="T62" s="327"/>
      <c r="U62" s="171"/>
      <c r="V62" s="38">
        <v>401.47</v>
      </c>
      <c r="W62" s="252"/>
      <c r="X62" s="181">
        <f>V62/W61*100</f>
        <v>38.42</v>
      </c>
      <c r="Y62" s="240">
        <f>O61*X62%</f>
        <v>0</v>
      </c>
      <c r="Z62" s="41"/>
      <c r="AA62" s="29"/>
      <c r="AB62" s="41"/>
      <c r="AC62" s="29"/>
      <c r="AD62" s="168"/>
      <c r="AE62" s="259">
        <f t="shared" si="0"/>
        <v>0</v>
      </c>
    </row>
    <row r="63" spans="1:31" ht="15">
      <c r="A63" s="365"/>
      <c r="B63" s="222" t="s">
        <v>206</v>
      </c>
      <c r="C63" s="184"/>
      <c r="D63" s="41"/>
      <c r="E63" s="29"/>
      <c r="F63" s="41"/>
      <c r="G63" s="29"/>
      <c r="H63" s="327"/>
      <c r="I63" s="184"/>
      <c r="J63" s="41"/>
      <c r="K63" s="29"/>
      <c r="L63" s="41"/>
      <c r="M63" s="29"/>
      <c r="N63" s="327"/>
      <c r="O63" s="184"/>
      <c r="P63" s="41"/>
      <c r="Q63" s="29"/>
      <c r="R63" s="41"/>
      <c r="S63" s="29"/>
      <c r="T63" s="327"/>
      <c r="U63" s="171"/>
      <c r="V63" s="38">
        <v>349.88</v>
      </c>
      <c r="W63" s="252"/>
      <c r="X63" s="181">
        <f>V63/W61*100</f>
        <v>33.48</v>
      </c>
      <c r="Y63" s="240">
        <f>O61*X63%</f>
        <v>0</v>
      </c>
      <c r="Z63" s="41"/>
      <c r="AA63" s="29"/>
      <c r="AB63" s="41"/>
      <c r="AC63" s="29"/>
      <c r="AD63" s="168"/>
      <c r="AE63" s="259">
        <f t="shared" si="0"/>
        <v>0</v>
      </c>
    </row>
    <row r="64" spans="1:31" ht="13.5" customHeight="1" thickBot="1">
      <c r="A64" s="366"/>
      <c r="B64" s="228" t="s">
        <v>225</v>
      </c>
      <c r="C64" s="185"/>
      <c r="D64" s="36"/>
      <c r="E64" s="27"/>
      <c r="F64" s="45"/>
      <c r="G64" s="27"/>
      <c r="H64" s="53"/>
      <c r="I64" s="185"/>
      <c r="J64" s="36"/>
      <c r="K64" s="27"/>
      <c r="L64" s="45"/>
      <c r="M64" s="27"/>
      <c r="N64" s="53"/>
      <c r="O64" s="185"/>
      <c r="P64" s="36"/>
      <c r="Q64" s="27"/>
      <c r="R64" s="45"/>
      <c r="S64" s="27"/>
      <c r="T64" s="53"/>
      <c r="U64" s="172"/>
      <c r="V64" s="45">
        <v>293.65</v>
      </c>
      <c r="W64" s="253"/>
      <c r="X64" s="198">
        <f>V64/W61*100</f>
        <v>28.1</v>
      </c>
      <c r="Y64" s="241">
        <f>O61*X64%</f>
        <v>0</v>
      </c>
      <c r="Z64" s="36"/>
      <c r="AA64" s="27"/>
      <c r="AB64" s="45"/>
      <c r="AC64" s="27"/>
      <c r="AD64" s="36"/>
      <c r="AE64" s="260">
        <f t="shared" si="0"/>
        <v>0</v>
      </c>
    </row>
    <row r="65" spans="1:31" ht="14.25">
      <c r="A65" s="364">
        <v>14</v>
      </c>
      <c r="B65" s="229" t="s">
        <v>184</v>
      </c>
      <c r="C65" s="195">
        <v>1</v>
      </c>
      <c r="D65" s="46"/>
      <c r="E65" s="28"/>
      <c r="F65" s="46"/>
      <c r="G65" s="28"/>
      <c r="H65" s="287"/>
      <c r="I65" s="183"/>
      <c r="J65" s="156"/>
      <c r="K65" s="155"/>
      <c r="L65" s="156"/>
      <c r="M65" s="155"/>
      <c r="N65" s="332"/>
      <c r="O65" s="195">
        <f>C65*I65</f>
        <v>0</v>
      </c>
      <c r="P65" s="46">
        <f>D65*J65</f>
        <v>0</v>
      </c>
      <c r="Q65" s="28">
        <f>E65*K65</f>
        <v>0</v>
      </c>
      <c r="R65" s="46">
        <f>F65*L65</f>
        <v>0</v>
      </c>
      <c r="S65" s="28">
        <f>G65*M65</f>
        <v>0</v>
      </c>
      <c r="T65" s="287">
        <f>H65*N65</f>
        <v>0</v>
      </c>
      <c r="U65" s="170">
        <f>SUM(O65:T65)</f>
        <v>0</v>
      </c>
      <c r="V65" s="43"/>
      <c r="W65" s="251">
        <f>V66+V67</f>
        <v>703.88</v>
      </c>
      <c r="X65" s="199">
        <f>X66+X67</f>
        <v>100</v>
      </c>
      <c r="Y65" s="239"/>
      <c r="Z65" s="46"/>
      <c r="AA65" s="28"/>
      <c r="AB65" s="46"/>
      <c r="AC65" s="28"/>
      <c r="AD65" s="167"/>
      <c r="AE65" s="263"/>
    </row>
    <row r="66" spans="1:31" ht="15">
      <c r="A66" s="365"/>
      <c r="B66" s="221" t="s">
        <v>226</v>
      </c>
      <c r="C66" s="184"/>
      <c r="D66" s="34"/>
      <c r="E66" s="16"/>
      <c r="F66" s="38"/>
      <c r="G66" s="16"/>
      <c r="H66" s="44"/>
      <c r="I66" s="184"/>
      <c r="J66" s="34"/>
      <c r="K66" s="16"/>
      <c r="L66" s="38"/>
      <c r="M66" s="16"/>
      <c r="N66" s="44"/>
      <c r="O66" s="184"/>
      <c r="P66" s="34"/>
      <c r="Q66" s="16"/>
      <c r="R66" s="38"/>
      <c r="S66" s="16"/>
      <c r="T66" s="44"/>
      <c r="U66" s="171"/>
      <c r="V66" s="38">
        <v>317.39</v>
      </c>
      <c r="W66" s="252"/>
      <c r="X66" s="181">
        <f>V66/W65*100</f>
        <v>45.09</v>
      </c>
      <c r="Y66" s="240">
        <f>O65*X66%</f>
        <v>0</v>
      </c>
      <c r="Z66" s="34"/>
      <c r="AA66" s="16"/>
      <c r="AB66" s="38"/>
      <c r="AC66" s="16"/>
      <c r="AD66" s="34"/>
      <c r="AE66" s="264">
        <f t="shared" si="0"/>
        <v>0</v>
      </c>
    </row>
    <row r="67" spans="1:31" ht="15.75" thickBot="1">
      <c r="A67" s="366"/>
      <c r="B67" s="223" t="s">
        <v>207</v>
      </c>
      <c r="C67" s="185"/>
      <c r="D67" s="36"/>
      <c r="E67" s="27"/>
      <c r="F67" s="45"/>
      <c r="G67" s="27"/>
      <c r="H67" s="53"/>
      <c r="I67" s="185"/>
      <c r="J67" s="36"/>
      <c r="K67" s="27"/>
      <c r="L67" s="45"/>
      <c r="M67" s="27"/>
      <c r="N67" s="53"/>
      <c r="O67" s="185"/>
      <c r="P67" s="36"/>
      <c r="Q67" s="27"/>
      <c r="R67" s="45"/>
      <c r="S67" s="27"/>
      <c r="T67" s="53"/>
      <c r="U67" s="172"/>
      <c r="V67" s="45">
        <v>386.49</v>
      </c>
      <c r="W67" s="253"/>
      <c r="X67" s="198">
        <f>V67/W65*100</f>
        <v>54.91</v>
      </c>
      <c r="Y67" s="241">
        <f>O65*X67%</f>
        <v>0</v>
      </c>
      <c r="Z67" s="36"/>
      <c r="AA67" s="27"/>
      <c r="AB67" s="45"/>
      <c r="AC67" s="27"/>
      <c r="AD67" s="36"/>
      <c r="AE67" s="265">
        <f t="shared" si="0"/>
        <v>0</v>
      </c>
    </row>
    <row r="68" spans="1:31" s="30" customFormat="1" ht="23.25" customHeight="1" thickBot="1">
      <c r="A68" s="302" t="s">
        <v>118</v>
      </c>
      <c r="B68" s="303"/>
      <c r="C68" s="194">
        <f aca="true" t="shared" si="2" ref="C68:H68">SUM(C6:C67)</f>
        <v>18</v>
      </c>
      <c r="D68" s="39">
        <f t="shared" si="2"/>
        <v>0</v>
      </c>
      <c r="E68" s="39">
        <f t="shared" si="2"/>
        <v>0</v>
      </c>
      <c r="F68" s="169">
        <f t="shared" si="2"/>
        <v>1</v>
      </c>
      <c r="G68" s="39">
        <f t="shared" si="2"/>
        <v>0</v>
      </c>
      <c r="H68" s="330">
        <f t="shared" si="2"/>
        <v>0</v>
      </c>
      <c r="I68" s="194"/>
      <c r="J68" s="39"/>
      <c r="K68" s="39"/>
      <c r="L68" s="169"/>
      <c r="M68" s="39"/>
      <c r="N68" s="330"/>
      <c r="O68" s="234">
        <f aca="true" t="shared" si="3" ref="O68:W68">SUM(O6:O67)</f>
        <v>0</v>
      </c>
      <c r="P68" s="39">
        <f t="shared" si="3"/>
        <v>0</v>
      </c>
      <c r="Q68" s="39">
        <f t="shared" si="3"/>
        <v>0</v>
      </c>
      <c r="R68" s="169">
        <f t="shared" si="3"/>
        <v>0</v>
      </c>
      <c r="S68" s="169">
        <f>SUM(S6:S67)</f>
        <v>0</v>
      </c>
      <c r="T68" s="330">
        <f t="shared" si="3"/>
        <v>0</v>
      </c>
      <c r="U68" s="235">
        <f t="shared" si="3"/>
        <v>0</v>
      </c>
      <c r="V68" s="257">
        <f t="shared" si="3"/>
        <v>17943.19</v>
      </c>
      <c r="W68" s="258">
        <f t="shared" si="3"/>
        <v>17943.19</v>
      </c>
      <c r="X68" s="201"/>
      <c r="Y68" s="248">
        <f>SUM(Y6:Y67)</f>
        <v>0</v>
      </c>
      <c r="Z68" s="39">
        <f>SUM(Z6:Z67)</f>
        <v>0</v>
      </c>
      <c r="AA68" s="39">
        <f>SUM(AA6:AA67)</f>
        <v>0</v>
      </c>
      <c r="AB68" s="169">
        <f>SUM(AB6:AB67)</f>
        <v>0</v>
      </c>
      <c r="AC68" s="169">
        <f>SUM(AC6:AC67)</f>
        <v>0</v>
      </c>
      <c r="AD68" s="169">
        <f>SUM(AD6:AD67)</f>
        <v>0</v>
      </c>
      <c r="AE68" s="236">
        <f>SUM(AE7:AE67)</f>
        <v>0</v>
      </c>
    </row>
    <row r="69" ht="12.75" customHeight="1">
      <c r="X69" s="151"/>
    </row>
    <row r="70" spans="2:24" ht="12.75" customHeight="1">
      <c r="B70" s="47" t="s">
        <v>249</v>
      </c>
      <c r="C70" s="166">
        <f>SUM(C71:C88)</f>
        <v>0</v>
      </c>
      <c r="X70" s="151"/>
    </row>
    <row r="71" spans="1:24" ht="12.75" customHeight="1">
      <c r="A71" s="3">
        <v>1</v>
      </c>
      <c r="B71" s="165" t="s">
        <v>277</v>
      </c>
      <c r="C71" s="164">
        <f>AE7+AE8+AE12+AE17+AE18+AE22+AE15+AE26+AE27+AE31+AE32+AE34+AE38+AE39+AE40+AE42+AE43+AE46+AE56+AE60+AE64+AE66</f>
        <v>0</v>
      </c>
      <c r="X71" s="151"/>
    </row>
    <row r="72" spans="1:24" ht="12.75" customHeight="1">
      <c r="A72" s="3">
        <v>2</v>
      </c>
      <c r="B72" s="3" t="str">
        <f>B9</f>
        <v> - Wspólnota Mieszkaniowa przy ul. 1 Maja 54</v>
      </c>
      <c r="C72" s="164">
        <f>AE9</f>
        <v>0</v>
      </c>
      <c r="X72" s="151"/>
    </row>
    <row r="73" spans="1:24" ht="12.75" customHeight="1">
      <c r="A73" s="3">
        <v>3</v>
      </c>
      <c r="B73" s="3" t="str">
        <f>B11</f>
        <v> - Wspólnota Mieszkaniowa przy ul. Armii Krajowej 8</v>
      </c>
      <c r="C73" s="164">
        <f>AE11</f>
        <v>0</v>
      </c>
      <c r="X73" s="151"/>
    </row>
    <row r="74" spans="1:24" ht="12.75" customHeight="1">
      <c r="A74" s="3">
        <v>4</v>
      </c>
      <c r="B74" s="3" t="str">
        <f>B14</f>
        <v> - Wspólnota Mieszkaniowa przy ul. Dekerta 2B</v>
      </c>
      <c r="C74" s="164">
        <f>AE14</f>
        <v>0</v>
      </c>
      <c r="X74" s="151"/>
    </row>
    <row r="75" spans="1:24" ht="12.75" customHeight="1">
      <c r="A75" s="3">
        <v>5</v>
      </c>
      <c r="B75" s="3" t="str">
        <f>B21</f>
        <v> - Wspólnota Mieszkaniowa przy ul. Limanowskiego 16</v>
      </c>
      <c r="C75" s="164">
        <f>AE21</f>
        <v>0</v>
      </c>
      <c r="X75" s="151"/>
    </row>
    <row r="76" spans="1:24" ht="12.75" customHeight="1">
      <c r="A76" s="3">
        <v>6</v>
      </c>
      <c r="B76" s="3" t="str">
        <f>B24</f>
        <v> - Wspólnota Mieszkaniowa przy ul. Limanowskiego 22 razem z budynkiem Limanowskiego 20</v>
      </c>
      <c r="C76" s="164">
        <f>AE24</f>
        <v>0</v>
      </c>
      <c r="X76" s="151"/>
    </row>
    <row r="77" spans="1:24" ht="12.75" customHeight="1">
      <c r="A77" s="3">
        <v>7</v>
      </c>
      <c r="B77" s="3" t="str">
        <f>B28</f>
        <v> - Wspólnota Mieszkaniowa przy ul. Limanowskiego 29</v>
      </c>
      <c r="C77" s="164">
        <f>AE28</f>
        <v>0</v>
      </c>
      <c r="X77" s="151"/>
    </row>
    <row r="78" spans="1:24" ht="12.75" customHeight="1">
      <c r="A78" s="3">
        <v>8</v>
      </c>
      <c r="B78" s="3" t="str">
        <f>B30</f>
        <v> - Wspólnota Mieszkaniowa przy ul. Łukasińskiego 18/20</v>
      </c>
      <c r="C78" s="164">
        <f>AE30</f>
        <v>0</v>
      </c>
      <c r="X78" s="151"/>
    </row>
    <row r="79" spans="1:24" ht="12.75" customHeight="1">
      <c r="A79" s="3">
        <v>9</v>
      </c>
      <c r="B79" s="3" t="str">
        <f>B35</f>
        <v> - Wspólnota Mieszkaniowa przy ul. Mireckiego 68</v>
      </c>
      <c r="C79" s="164">
        <f>AE35</f>
        <v>0</v>
      </c>
      <c r="X79" s="151"/>
    </row>
    <row r="80" spans="1:24" ht="12.75" customHeight="1">
      <c r="A80" s="3">
        <v>10</v>
      </c>
      <c r="B80" s="3" t="str">
        <f>B36</f>
        <v> - Wspólnota Mieszkaniowa przy ul. Mireckiego 70</v>
      </c>
      <c r="C80" s="164">
        <f>AE36</f>
        <v>0</v>
      </c>
      <c r="X80" s="151"/>
    </row>
    <row r="81" spans="1:24" ht="12.75" customHeight="1">
      <c r="A81" s="3">
        <v>11</v>
      </c>
      <c r="B81" s="3" t="str">
        <f>B41</f>
        <v> - Wspólnota Mieszkaniowa przy ul. Narutowicza 25</v>
      </c>
      <c r="C81" s="164">
        <f>AE41</f>
        <v>0</v>
      </c>
      <c r="X81" s="151"/>
    </row>
    <row r="82" spans="1:24" ht="12.75" customHeight="1">
      <c r="A82" s="3">
        <v>12</v>
      </c>
      <c r="B82" s="3" t="str">
        <f>B45</f>
        <v> - Wspólnota Mieszkaniowa przy ul. Narutowicza 40</v>
      </c>
      <c r="C82" s="164">
        <f>AE45</f>
        <v>0</v>
      </c>
      <c r="X82" s="151"/>
    </row>
    <row r="83" spans="1:24" ht="12.75" customHeight="1">
      <c r="A83" s="3">
        <v>13</v>
      </c>
      <c r="B83" s="3" t="str">
        <f>B47</f>
        <v> - Wspólnota Mieszkaniowa przy ul. Waryńskiego 21</v>
      </c>
      <c r="C83" s="164">
        <f>AE47</f>
        <v>0</v>
      </c>
      <c r="X83" s="151"/>
    </row>
    <row r="84" spans="1:24" ht="12.75" customHeight="1">
      <c r="A84" s="3">
        <v>14</v>
      </c>
      <c r="B84" s="3" t="str">
        <f>B57</f>
        <v> - Wspólnota Mieszkaniowa przy ul. POW 4a</v>
      </c>
      <c r="C84" s="164">
        <f>AE57</f>
        <v>0</v>
      </c>
      <c r="X84" s="151"/>
    </row>
    <row r="85" spans="1:24" ht="12.75" customHeight="1">
      <c r="A85" s="3">
        <v>15</v>
      </c>
      <c r="B85" s="3" t="str">
        <f>B59</f>
        <v> - Wspólnota Mieszkaniowa przy ul. Strażacka 3</v>
      </c>
      <c r="C85" s="164">
        <f>AE59</f>
        <v>0</v>
      </c>
      <c r="X85" s="151"/>
    </row>
    <row r="86" spans="1:24" ht="12.75" customHeight="1">
      <c r="A86" s="3">
        <v>16</v>
      </c>
      <c r="B86" s="3" t="str">
        <f>B62</f>
        <v> - Wspólnota Mieszkaniowa przy ul. Wyszyńskiego 9</v>
      </c>
      <c r="C86" s="164">
        <f>AE62</f>
        <v>0</v>
      </c>
      <c r="X86" s="151"/>
    </row>
    <row r="87" spans="1:24" ht="12.75" customHeight="1">
      <c r="A87" s="3">
        <v>17</v>
      </c>
      <c r="B87" s="3" t="str">
        <f>B63</f>
        <v> - Wspólnota Mieszkaniowa przy ul. Wyszyńskiego 10</v>
      </c>
      <c r="C87" s="164">
        <f>AE63</f>
        <v>0</v>
      </c>
      <c r="X87" s="151"/>
    </row>
    <row r="88" spans="1:24" ht="12.75" customHeight="1">
      <c r="A88" s="3">
        <v>18</v>
      </c>
      <c r="B88" s="3" t="str">
        <f>B67</f>
        <v> - Wspólnota Mieszkaniowa przy ul. Żeromskiego 10</v>
      </c>
      <c r="C88" s="164">
        <f>AE67</f>
        <v>0</v>
      </c>
      <c r="X88" s="151"/>
    </row>
    <row r="89" spans="3:24" ht="12.75" customHeight="1">
      <c r="C89" s="3"/>
      <c r="X89" s="151"/>
    </row>
    <row r="90" ht="12.75" customHeight="1">
      <c r="X90" s="151"/>
    </row>
    <row r="91" spans="1:24" ht="12.75" customHeight="1">
      <c r="A91" s="387" t="s">
        <v>267</v>
      </c>
      <c r="B91" s="387"/>
      <c r="C91" s="163"/>
      <c r="X91" s="151"/>
    </row>
    <row r="92" spans="2:24" ht="12.75" customHeight="1">
      <c r="B92" s="318" t="s">
        <v>285</v>
      </c>
      <c r="X92" s="151"/>
    </row>
    <row r="93" ht="12.75" customHeight="1">
      <c r="X93" s="151"/>
    </row>
    <row r="94" ht="12.75" customHeight="1">
      <c r="X94" s="151"/>
    </row>
    <row r="95" ht="12.75" customHeight="1">
      <c r="X95" s="151"/>
    </row>
    <row r="96" ht="12.75" customHeight="1">
      <c r="X96" s="151"/>
    </row>
    <row r="97" ht="12.75" customHeight="1">
      <c r="X97" s="151"/>
    </row>
    <row r="98" ht="12.75" customHeight="1">
      <c r="X98" s="151"/>
    </row>
    <row r="99" ht="12.75" customHeight="1">
      <c r="X99" s="151"/>
    </row>
    <row r="100" ht="12.75" customHeight="1">
      <c r="X100" s="151"/>
    </row>
    <row r="101" ht="12.75" customHeight="1">
      <c r="X101" s="151"/>
    </row>
    <row r="102" ht="12.75" customHeight="1">
      <c r="X102" s="151"/>
    </row>
    <row r="103" ht="12.75" customHeight="1">
      <c r="X103" s="151"/>
    </row>
    <row r="104" ht="12.75" customHeight="1">
      <c r="X104" s="151"/>
    </row>
    <row r="105" ht="12.75" customHeight="1">
      <c r="X105" s="151"/>
    </row>
    <row r="106" ht="12.75" customHeight="1">
      <c r="X106" s="151"/>
    </row>
    <row r="107" ht="12.75" customHeight="1">
      <c r="X107" s="151"/>
    </row>
    <row r="108" ht="12.75" customHeight="1">
      <c r="X108" s="151"/>
    </row>
    <row r="109" ht="12.75" customHeight="1">
      <c r="X109" s="151"/>
    </row>
    <row r="110" ht="12.75" customHeight="1">
      <c r="X110" s="151"/>
    </row>
    <row r="111" ht="12.75" customHeight="1">
      <c r="X111" s="151"/>
    </row>
    <row r="112" ht="12.75" customHeight="1">
      <c r="X112" s="151"/>
    </row>
    <row r="113" ht="12.75" customHeight="1">
      <c r="X113" s="151"/>
    </row>
    <row r="114" ht="12.75" customHeight="1">
      <c r="X114" s="151"/>
    </row>
    <row r="115" ht="12.75" customHeight="1">
      <c r="X115" s="151"/>
    </row>
    <row r="116" ht="12.75" customHeight="1">
      <c r="X116" s="151"/>
    </row>
    <row r="117" ht="12.75" customHeight="1">
      <c r="X117" s="151"/>
    </row>
    <row r="118" ht="12.75" customHeight="1">
      <c r="X118" s="151"/>
    </row>
    <row r="119" ht="12.75" customHeight="1">
      <c r="X119" s="151"/>
    </row>
    <row r="120" ht="12.75" customHeight="1">
      <c r="X120" s="151"/>
    </row>
    <row r="121" ht="12.75" customHeight="1">
      <c r="X121" s="151"/>
    </row>
    <row r="122" ht="12.75" customHeight="1">
      <c r="X122" s="151"/>
    </row>
    <row r="123" ht="12.75" customHeight="1">
      <c r="X123" s="151"/>
    </row>
    <row r="124" ht="12.75" customHeight="1">
      <c r="X124" s="151"/>
    </row>
    <row r="125" ht="12.75" customHeight="1">
      <c r="X125" s="151"/>
    </row>
    <row r="126" ht="12.75" customHeight="1">
      <c r="X126" s="151"/>
    </row>
    <row r="127" ht="12.75" customHeight="1">
      <c r="X127" s="151"/>
    </row>
    <row r="128" ht="12.75" customHeight="1">
      <c r="X128" s="151"/>
    </row>
    <row r="129" ht="12.75" customHeight="1">
      <c r="X129" s="151"/>
    </row>
    <row r="130" ht="12.75" customHeight="1">
      <c r="X130" s="151"/>
    </row>
    <row r="131" ht="12.75" customHeight="1">
      <c r="X131" s="151"/>
    </row>
    <row r="132" ht="12.75" customHeight="1">
      <c r="X132" s="151"/>
    </row>
    <row r="133" ht="12.75" customHeight="1">
      <c r="X133" s="151"/>
    </row>
    <row r="134" ht="12.75" customHeight="1">
      <c r="X134" s="151"/>
    </row>
    <row r="135" ht="12.75" customHeight="1">
      <c r="X135" s="151"/>
    </row>
    <row r="136" ht="12.75" customHeight="1">
      <c r="X136" s="151"/>
    </row>
    <row r="137" ht="12.75" customHeight="1">
      <c r="X137" s="151"/>
    </row>
    <row r="138" ht="12.75" customHeight="1">
      <c r="X138" s="151"/>
    </row>
    <row r="139" ht="12.75" customHeight="1">
      <c r="X139" s="151"/>
    </row>
    <row r="140" ht="12.75" customHeight="1">
      <c r="X140" s="151"/>
    </row>
    <row r="141" ht="12.75" customHeight="1">
      <c r="X141" s="151"/>
    </row>
    <row r="142" ht="12.75" customHeight="1">
      <c r="X142" s="151"/>
    </row>
    <row r="143" ht="12.75" customHeight="1">
      <c r="X143" s="151"/>
    </row>
    <row r="144" ht="12.75" customHeight="1">
      <c r="X144" s="151"/>
    </row>
    <row r="145" ht="12.75" customHeight="1">
      <c r="X145" s="151"/>
    </row>
    <row r="146" ht="12.75" customHeight="1">
      <c r="X146" s="151"/>
    </row>
    <row r="147" ht="12.75" customHeight="1">
      <c r="X147" s="151"/>
    </row>
    <row r="148" ht="12.75" customHeight="1">
      <c r="X148" s="151"/>
    </row>
    <row r="149" ht="12.75" customHeight="1">
      <c r="X149" s="151"/>
    </row>
    <row r="150" ht="12.75" customHeight="1">
      <c r="X150" s="151"/>
    </row>
    <row r="151" ht="12.75" customHeight="1">
      <c r="X151" s="151"/>
    </row>
    <row r="152" ht="12.75" customHeight="1">
      <c r="X152" s="151"/>
    </row>
    <row r="153" ht="12.75" customHeight="1">
      <c r="X153" s="151"/>
    </row>
    <row r="154" ht="12.75" customHeight="1">
      <c r="X154" s="151"/>
    </row>
    <row r="155" ht="12.75" customHeight="1">
      <c r="X155" s="151"/>
    </row>
    <row r="156" ht="12.75" customHeight="1">
      <c r="X156" s="151"/>
    </row>
    <row r="157" ht="12.75" customHeight="1">
      <c r="X157" s="151"/>
    </row>
    <row r="158" ht="12.75" customHeight="1">
      <c r="X158" s="151"/>
    </row>
    <row r="159" ht="12.75" customHeight="1">
      <c r="X159" s="151"/>
    </row>
    <row r="160" ht="12.75" customHeight="1">
      <c r="X160" s="151"/>
    </row>
    <row r="161" ht="12.75" customHeight="1">
      <c r="X161" s="151"/>
    </row>
    <row r="162" ht="12.75" customHeight="1">
      <c r="X162" s="151"/>
    </row>
    <row r="163" ht="12.75" customHeight="1">
      <c r="X163" s="151"/>
    </row>
    <row r="164" ht="12.75" customHeight="1">
      <c r="X164" s="151"/>
    </row>
    <row r="165" ht="12.75" customHeight="1">
      <c r="X165" s="151"/>
    </row>
    <row r="166" ht="12.75" customHeight="1">
      <c r="X166" s="151"/>
    </row>
    <row r="167" ht="12.75" customHeight="1">
      <c r="X167" s="151"/>
    </row>
    <row r="168" ht="12.75" customHeight="1">
      <c r="X168" s="151"/>
    </row>
    <row r="169" ht="12.75" customHeight="1">
      <c r="X169" s="151"/>
    </row>
    <row r="170" ht="12.75" customHeight="1"/>
    <row r="171" ht="12.75" customHeight="1"/>
    <row r="172" ht="12.75" customHeight="1"/>
  </sheetData>
  <mergeCells count="26">
    <mergeCell ref="A61:A64"/>
    <mergeCell ref="A65:A67"/>
    <mergeCell ref="A68:B68"/>
    <mergeCell ref="A44:A47"/>
    <mergeCell ref="A48:A54"/>
    <mergeCell ref="A55:A57"/>
    <mergeCell ref="A58:A60"/>
    <mergeCell ref="AE3:AE4"/>
    <mergeCell ref="A16:A19"/>
    <mergeCell ref="A6:A9"/>
    <mergeCell ref="O3:T3"/>
    <mergeCell ref="X3:X4"/>
    <mergeCell ref="Y3:AD3"/>
    <mergeCell ref="U3:U4"/>
    <mergeCell ref="A3:A4"/>
    <mergeCell ref="B3:B4"/>
    <mergeCell ref="C3:H3"/>
    <mergeCell ref="I3:N3"/>
    <mergeCell ref="A10:A12"/>
    <mergeCell ref="A91:B91"/>
    <mergeCell ref="A13:A15"/>
    <mergeCell ref="A20:A24"/>
    <mergeCell ref="A25:A28"/>
    <mergeCell ref="A29:A32"/>
    <mergeCell ref="A33:A36"/>
    <mergeCell ref="A37:A43"/>
  </mergeCells>
  <printOptions/>
  <pageMargins left="0.75" right="0.75" top="1" bottom="1" header="0.5" footer="0.5"/>
  <pageSetup horizontalDpi="300" verticalDpi="300" orientation="portrait" paperSize="9" scale="98" r:id="rId1"/>
  <rowBreaks count="1" manualBreakCount="1">
    <brk id="4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5.57421875" style="3" customWidth="1"/>
    <col min="2" max="2" width="30.28125" style="3" customWidth="1"/>
    <col min="3" max="3" width="9.421875" style="13" customWidth="1"/>
    <col min="4" max="8" width="8.7109375" style="13" customWidth="1"/>
    <col min="9" max="9" width="9.57421875" style="3" customWidth="1"/>
    <col min="10" max="10" width="8.7109375" style="3" customWidth="1"/>
    <col min="11" max="14" width="9.140625" style="3" customWidth="1"/>
    <col min="15" max="15" width="10.7109375" style="3" customWidth="1"/>
    <col min="16" max="20" width="9.140625" style="3" customWidth="1"/>
    <col min="21" max="23" width="11.140625" style="3" bestFit="1" customWidth="1"/>
    <col min="24" max="24" width="9.7109375" style="3" bestFit="1" customWidth="1"/>
    <col min="25" max="25" width="11.140625" style="3" bestFit="1" customWidth="1"/>
    <col min="26" max="28" width="9.140625" style="3" customWidth="1"/>
    <col min="29" max="29" width="12.00390625" style="3" customWidth="1"/>
    <col min="30" max="30" width="9.140625" style="3" customWidth="1"/>
    <col min="31" max="31" width="11.140625" style="3" bestFit="1" customWidth="1"/>
    <col min="32" max="16384" width="9.140625" style="3" customWidth="1"/>
  </cols>
  <sheetData>
    <row r="1" ht="14.25">
      <c r="A1" s="30" t="s">
        <v>287</v>
      </c>
    </row>
    <row r="2" ht="13.5" thickBot="1"/>
    <row r="3" spans="1:31" s="6" customFormat="1" ht="39.75" customHeight="1" thickBot="1">
      <c r="A3" s="369" t="s">
        <v>0</v>
      </c>
      <c r="B3" s="371" t="s">
        <v>2</v>
      </c>
      <c r="C3" s="373" t="s">
        <v>163</v>
      </c>
      <c r="D3" s="374"/>
      <c r="E3" s="374"/>
      <c r="F3" s="374"/>
      <c r="G3" s="374"/>
      <c r="H3" s="375"/>
      <c r="I3" s="373" t="s">
        <v>231</v>
      </c>
      <c r="J3" s="374"/>
      <c r="K3" s="374"/>
      <c r="L3" s="374"/>
      <c r="M3" s="374"/>
      <c r="N3" s="375"/>
      <c r="O3" s="373" t="s">
        <v>232</v>
      </c>
      <c r="P3" s="374"/>
      <c r="Q3" s="374"/>
      <c r="R3" s="374"/>
      <c r="S3" s="374"/>
      <c r="T3" s="375"/>
      <c r="U3" s="328" t="s">
        <v>248</v>
      </c>
      <c r="V3" s="21"/>
      <c r="W3" s="205"/>
      <c r="X3" s="328" t="s">
        <v>250</v>
      </c>
      <c r="Y3" s="374" t="s">
        <v>244</v>
      </c>
      <c r="Z3" s="374"/>
      <c r="AA3" s="374"/>
      <c r="AB3" s="374"/>
      <c r="AC3" s="374"/>
      <c r="AD3" s="375"/>
      <c r="AE3" s="328" t="s">
        <v>245</v>
      </c>
    </row>
    <row r="4" spans="1:31" s="6" customFormat="1" ht="100.5" thickBot="1">
      <c r="A4" s="370"/>
      <c r="B4" s="372"/>
      <c r="C4" s="174" t="s">
        <v>158</v>
      </c>
      <c r="D4" s="4" t="s">
        <v>159</v>
      </c>
      <c r="E4" s="24" t="s">
        <v>161</v>
      </c>
      <c r="F4" s="4" t="s">
        <v>160</v>
      </c>
      <c r="G4" s="4" t="s">
        <v>266</v>
      </c>
      <c r="H4" s="25" t="s">
        <v>162</v>
      </c>
      <c r="I4" s="174" t="s">
        <v>233</v>
      </c>
      <c r="J4" s="4" t="s">
        <v>234</v>
      </c>
      <c r="K4" s="24" t="s">
        <v>235</v>
      </c>
      <c r="L4" s="4" t="s">
        <v>236</v>
      </c>
      <c r="M4" s="4" t="s">
        <v>266</v>
      </c>
      <c r="N4" s="25" t="s">
        <v>237</v>
      </c>
      <c r="O4" s="174" t="s">
        <v>238</v>
      </c>
      <c r="P4" s="4" t="s">
        <v>240</v>
      </c>
      <c r="Q4" s="24" t="s">
        <v>239</v>
      </c>
      <c r="R4" s="4" t="s">
        <v>241</v>
      </c>
      <c r="S4" s="4" t="s">
        <v>266</v>
      </c>
      <c r="T4" s="25" t="s">
        <v>242</v>
      </c>
      <c r="U4" s="298"/>
      <c r="V4" s="173" t="s">
        <v>243</v>
      </c>
      <c r="W4" s="206" t="s">
        <v>246</v>
      </c>
      <c r="X4" s="298"/>
      <c r="Y4" s="238" t="s">
        <v>233</v>
      </c>
      <c r="Z4" s="4" t="s">
        <v>234</v>
      </c>
      <c r="AA4" s="24" t="s">
        <v>235</v>
      </c>
      <c r="AB4" s="4" t="s">
        <v>236</v>
      </c>
      <c r="AC4" s="4" t="s">
        <v>266</v>
      </c>
      <c r="AD4" s="25" t="s">
        <v>237</v>
      </c>
      <c r="AE4" s="298"/>
    </row>
    <row r="5" spans="1:31" s="6" customFormat="1" ht="15" thickBot="1">
      <c r="A5" s="174">
        <v>1</v>
      </c>
      <c r="B5" s="23">
        <v>2</v>
      </c>
      <c r="C5" s="174">
        <v>3</v>
      </c>
      <c r="D5" s="4">
        <v>4</v>
      </c>
      <c r="E5" s="4">
        <v>5</v>
      </c>
      <c r="F5" s="4">
        <v>6</v>
      </c>
      <c r="G5" s="23"/>
      <c r="H5" s="182">
        <v>7</v>
      </c>
      <c r="I5" s="174">
        <v>8</v>
      </c>
      <c r="J5" s="4">
        <v>9</v>
      </c>
      <c r="K5" s="4">
        <v>10</v>
      </c>
      <c r="L5" s="4">
        <v>11</v>
      </c>
      <c r="M5" s="23"/>
      <c r="N5" s="182">
        <v>12</v>
      </c>
      <c r="O5" s="174">
        <v>13</v>
      </c>
      <c r="P5" s="4">
        <v>14</v>
      </c>
      <c r="Q5" s="4">
        <v>15</v>
      </c>
      <c r="R5" s="4">
        <v>16</v>
      </c>
      <c r="S5" s="23"/>
      <c r="T5" s="182">
        <v>17</v>
      </c>
      <c r="U5" s="175">
        <v>18</v>
      </c>
      <c r="V5" s="24">
        <v>19</v>
      </c>
      <c r="W5" s="23">
        <v>20</v>
      </c>
      <c r="X5" s="175">
        <v>21</v>
      </c>
      <c r="Y5" s="238">
        <v>22</v>
      </c>
      <c r="Z5" s="4">
        <v>23</v>
      </c>
      <c r="AA5" s="4">
        <v>24</v>
      </c>
      <c r="AB5" s="4">
        <v>25</v>
      </c>
      <c r="AC5" s="23"/>
      <c r="AD5" s="23">
        <v>26</v>
      </c>
      <c r="AE5" s="175">
        <v>27</v>
      </c>
    </row>
    <row r="6" spans="1:31" ht="14.25">
      <c r="A6" s="362">
        <v>1</v>
      </c>
      <c r="B6" s="31" t="s">
        <v>185</v>
      </c>
      <c r="C6" s="32">
        <v>4</v>
      </c>
      <c r="D6" s="32"/>
      <c r="E6" s="32"/>
      <c r="F6" s="32"/>
      <c r="G6" s="32">
        <v>1</v>
      </c>
      <c r="H6" s="33"/>
      <c r="I6" s="187"/>
      <c r="J6" s="176"/>
      <c r="K6" s="155"/>
      <c r="L6" s="155"/>
      <c r="M6" s="156"/>
      <c r="N6" s="157"/>
      <c r="O6" s="286">
        <f aca="true" t="shared" si="0" ref="O6:T6">C6*I6</f>
        <v>0</v>
      </c>
      <c r="P6" s="28">
        <f t="shared" si="0"/>
        <v>0</v>
      </c>
      <c r="Q6" s="46">
        <f t="shared" si="0"/>
        <v>0</v>
      </c>
      <c r="R6" s="28">
        <f t="shared" si="0"/>
        <v>0</v>
      </c>
      <c r="S6" s="28">
        <f t="shared" si="0"/>
        <v>0</v>
      </c>
      <c r="T6" s="287">
        <f t="shared" si="0"/>
        <v>0</v>
      </c>
      <c r="U6" s="280">
        <f>SUM(O6:T6)</f>
        <v>0</v>
      </c>
      <c r="V6" s="43"/>
      <c r="W6" s="251">
        <f>V7</f>
        <v>629.66</v>
      </c>
      <c r="X6" s="263"/>
      <c r="Y6" s="288"/>
      <c r="Z6" s="28"/>
      <c r="AA6" s="46"/>
      <c r="AB6" s="28"/>
      <c r="AC6" s="28"/>
      <c r="AD6" s="46"/>
      <c r="AE6" s="263"/>
    </row>
    <row r="7" spans="1:31" ht="15.75" thickBot="1">
      <c r="A7" s="363"/>
      <c r="B7" s="271" t="s">
        <v>230</v>
      </c>
      <c r="C7" s="36"/>
      <c r="D7" s="36"/>
      <c r="E7" s="36"/>
      <c r="F7" s="36"/>
      <c r="G7" s="36"/>
      <c r="H7" s="37"/>
      <c r="I7" s="189"/>
      <c r="J7" s="61"/>
      <c r="K7" s="63"/>
      <c r="L7" s="63"/>
      <c r="M7" s="58"/>
      <c r="N7" s="190"/>
      <c r="O7" s="189"/>
      <c r="P7" s="63"/>
      <c r="Q7" s="58"/>
      <c r="R7" s="63"/>
      <c r="S7" s="63"/>
      <c r="T7" s="59"/>
      <c r="U7" s="260"/>
      <c r="V7" s="281">
        <v>629.66</v>
      </c>
      <c r="W7" s="190"/>
      <c r="X7" s="274">
        <f>V7/W6*100</f>
        <v>100</v>
      </c>
      <c r="Y7" s="272">
        <f>O6*X7%</f>
        <v>0</v>
      </c>
      <c r="Z7" s="63"/>
      <c r="AA7" s="58"/>
      <c r="AB7" s="63"/>
      <c r="AC7" s="317">
        <f>S6*X7%</f>
        <v>0</v>
      </c>
      <c r="AD7" s="58"/>
      <c r="AE7" s="273">
        <f>SUM(Y7:AD7)</f>
        <v>0</v>
      </c>
    </row>
    <row r="8" spans="1:31" ht="23.25" customHeight="1" thickBot="1">
      <c r="A8" s="270" t="s">
        <v>118</v>
      </c>
      <c r="B8" s="289"/>
      <c r="C8" s="140">
        <f>SUM(C6:C7)</f>
        <v>4</v>
      </c>
      <c r="D8" s="39">
        <f>SUM(D6:D7)</f>
        <v>0</v>
      </c>
      <c r="E8" s="39">
        <f>SUM(E6:E7)</f>
        <v>0</v>
      </c>
      <c r="F8" s="39">
        <f>SUM(F6:F7)</f>
        <v>0</v>
      </c>
      <c r="G8" s="39">
        <f>SUM(G6:G7)</f>
        <v>1</v>
      </c>
      <c r="H8" s="40">
        <f>SUM(H6:H7)</f>
        <v>0</v>
      </c>
      <c r="I8" s="275"/>
      <c r="J8" s="283"/>
      <c r="K8" s="284"/>
      <c r="L8" s="284"/>
      <c r="M8" s="276"/>
      <c r="N8" s="285"/>
      <c r="O8" s="275"/>
      <c r="P8" s="284"/>
      <c r="Q8" s="276"/>
      <c r="R8" s="284"/>
      <c r="S8" s="284"/>
      <c r="T8" s="277"/>
      <c r="U8" s="279">
        <f>SUM(U6:U7)</f>
        <v>0</v>
      </c>
      <c r="V8" s="276"/>
      <c r="W8" s="285"/>
      <c r="X8" s="278"/>
      <c r="Y8" s="282">
        <f>SUM(Y6:Y7)</f>
        <v>0</v>
      </c>
      <c r="Z8" s="284"/>
      <c r="AA8" s="276"/>
      <c r="AB8" s="284"/>
      <c r="AC8" s="284"/>
      <c r="AD8" s="276"/>
      <c r="AE8" s="279">
        <f>SUM(AE6:AE7)</f>
        <v>0</v>
      </c>
    </row>
    <row r="10" spans="1:3" ht="12.75">
      <c r="A10" s="291"/>
      <c r="B10" s="291"/>
      <c r="C10" s="290"/>
    </row>
    <row r="11" spans="1:3" ht="12.75">
      <c r="A11" s="405" t="s">
        <v>286</v>
      </c>
      <c r="B11" s="405"/>
      <c r="C11" s="290">
        <f>AE7</f>
        <v>0</v>
      </c>
    </row>
    <row r="12" spans="2:8" s="47" customFormat="1" ht="12.75">
      <c r="B12" s="47" t="s">
        <v>118</v>
      </c>
      <c r="C12" s="406">
        <f>SUM(C11)</f>
        <v>0</v>
      </c>
      <c r="D12" s="308"/>
      <c r="E12" s="308"/>
      <c r="F12" s="308"/>
      <c r="G12" s="308"/>
      <c r="H12" s="308"/>
    </row>
    <row r="13" spans="3:8" ht="12.75">
      <c r="C13" s="3"/>
      <c r="D13" s="3"/>
      <c r="E13" s="3"/>
      <c r="F13" s="3"/>
      <c r="G13" s="3"/>
      <c r="H13" s="3"/>
    </row>
    <row r="14" spans="1:2" ht="12.75">
      <c r="A14" s="387" t="s">
        <v>267</v>
      </c>
      <c r="B14" s="387"/>
    </row>
    <row r="15" spans="2:3" ht="12.75">
      <c r="B15" s="318" t="s">
        <v>268</v>
      </c>
      <c r="C15" s="320"/>
    </row>
  </sheetData>
  <mergeCells count="12">
    <mergeCell ref="I3:N3"/>
    <mergeCell ref="A3:A4"/>
    <mergeCell ref="B3:B4"/>
    <mergeCell ref="AE3:AE4"/>
    <mergeCell ref="O3:T3"/>
    <mergeCell ref="U3:U4"/>
    <mergeCell ref="X3:X4"/>
    <mergeCell ref="Y3:AD3"/>
    <mergeCell ref="A14:B14"/>
    <mergeCell ref="A6:A7"/>
    <mergeCell ref="C3:H3"/>
    <mergeCell ref="A11:B11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PGM Żyrardów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I.Trzeszczkowska</dc:creator>
  <cp:keywords/>
  <dc:description/>
  <cp:lastModifiedBy>I.Trzeszczkowska</cp:lastModifiedBy>
  <cp:lastPrinted>2019-09-06T10:21:39Z</cp:lastPrinted>
  <dcterms:created xsi:type="dcterms:W3CDTF">2019-07-05T06:08:52Z</dcterms:created>
  <dcterms:modified xsi:type="dcterms:W3CDTF">2019-09-13T06:35:05Z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